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2'!$G$1:$J$474</definedName>
  </definedNames>
  <calcPr calcId="125725"/>
</workbook>
</file>

<file path=xl/calcChain.xml><?xml version="1.0" encoding="utf-8"?>
<calcChain xmlns="http://schemas.openxmlformats.org/spreadsheetml/2006/main">
  <c r="J427" i="2"/>
  <c r="J459"/>
  <c r="J428" l="1"/>
  <c r="J149" l="1"/>
  <c r="J293" l="1"/>
  <c r="J415" l="1"/>
  <c r="J416"/>
  <c r="J357" l="1"/>
  <c r="J136" l="1"/>
  <c r="J134"/>
  <c r="J155" l="1"/>
  <c r="J153"/>
  <c r="J422" l="1"/>
  <c r="J421" s="1"/>
  <c r="J424"/>
  <c r="J420" l="1"/>
  <c r="J419" s="1"/>
  <c r="J132"/>
  <c r="J147"/>
  <c r="J451"/>
  <c r="J180"/>
  <c r="J179" s="1"/>
  <c r="J252" l="1"/>
  <c r="J364" l="1"/>
  <c r="J361"/>
  <c r="J354"/>
  <c r="J345"/>
  <c r="J388"/>
  <c r="J279"/>
  <c r="J276"/>
  <c r="J273"/>
  <c r="J270"/>
  <c r="J258"/>
  <c r="J57"/>
  <c r="J350" l="1"/>
  <c r="J305"/>
  <c r="J318"/>
  <c r="J287"/>
  <c r="J286" s="1"/>
  <c r="J145"/>
  <c r="J140" s="1"/>
  <c r="J314" l="1"/>
  <c r="J312"/>
  <c r="J307"/>
  <c r="J386"/>
  <c r="J53" l="1"/>
  <c r="J436"/>
  <c r="J283"/>
  <c r="J282" s="1"/>
  <c r="J448"/>
  <c r="J430" l="1"/>
  <c r="J220" l="1"/>
  <c r="J216"/>
  <c r="J77"/>
  <c r="J79"/>
  <c r="J81"/>
  <c r="J76" l="1"/>
  <c r="J269"/>
  <c r="J236"/>
  <c r="J238"/>
  <c r="J235" l="1"/>
  <c r="J327"/>
  <c r="J333"/>
  <c r="J228" l="1"/>
  <c r="J224"/>
  <c r="J143"/>
  <c r="J138"/>
  <c r="J131" s="1"/>
  <c r="J111"/>
  <c r="J20"/>
  <c r="J151"/>
  <c r="J263" l="1"/>
  <c r="J262" s="1"/>
  <c r="J141"/>
  <c r="J96" l="1"/>
  <c r="J251" l="1"/>
  <c r="J391" l="1"/>
  <c r="J74"/>
  <c r="J331"/>
  <c r="J472" l="1"/>
  <c r="J310"/>
  <c r="J309" s="1"/>
  <c r="J226"/>
  <c r="J218"/>
  <c r="J118"/>
  <c r="J117" s="1"/>
  <c r="J115"/>
  <c r="J113"/>
  <c r="J91"/>
  <c r="J89"/>
  <c r="J87"/>
  <c r="J84"/>
  <c r="J83" s="1"/>
  <c r="J40"/>
  <c r="J30"/>
  <c r="J110" l="1"/>
  <c r="J86"/>
  <c r="J289"/>
  <c r="J285" s="1"/>
  <c r="J469"/>
  <c r="J466"/>
  <c r="J348" l="1"/>
  <c r="J344" s="1"/>
  <c r="J192"/>
  <c r="J188"/>
  <c r="J187" s="1"/>
  <c r="J185"/>
  <c r="J184" s="1"/>
  <c r="J183" l="1"/>
  <c r="J402"/>
  <c r="J401" s="1"/>
  <c r="J399"/>
  <c r="J397"/>
  <c r="J396" s="1"/>
  <c r="J394"/>
  <c r="J385" s="1"/>
  <c r="J384" l="1"/>
  <c r="J383" s="1"/>
  <c r="J329"/>
  <c r="J322"/>
  <c r="J321" s="1"/>
  <c r="J317"/>
  <c r="J303"/>
  <c r="J302" s="1"/>
  <c r="J301" s="1"/>
  <c r="J248"/>
  <c r="J214"/>
  <c r="J212"/>
  <c r="J208"/>
  <c r="J206"/>
  <c r="J202"/>
  <c r="J201" s="1"/>
  <c r="J199"/>
  <c r="J198" s="1"/>
  <c r="J163"/>
  <c r="J162" s="1"/>
  <c r="J160"/>
  <c r="J159" s="1"/>
  <c r="J316" l="1"/>
  <c r="J158"/>
  <c r="J197"/>
  <c r="J107" l="1"/>
  <c r="J106" s="1"/>
  <c r="J99"/>
  <c r="J95" s="1"/>
  <c r="J413"/>
  <c r="J411"/>
  <c r="J410" s="1"/>
  <c r="J409" s="1"/>
  <c r="J407"/>
  <c r="J406" s="1"/>
  <c r="J405" s="1"/>
  <c r="J404" l="1"/>
  <c r="J222" l="1"/>
  <c r="J205" s="1"/>
  <c r="J267" l="1"/>
  <c r="J266" s="1"/>
  <c r="J265" s="1"/>
  <c r="J343" l="1"/>
  <c r="J15" l="1"/>
  <c r="J173" l="1"/>
  <c r="J376" l="1"/>
  <c r="J375" s="1"/>
  <c r="J463"/>
  <c r="J370" l="1"/>
  <c r="J369" s="1"/>
  <c r="J71" l="1"/>
  <c r="J455" l="1"/>
  <c r="J335" l="1"/>
  <c r="J326" s="1"/>
  <c r="J34"/>
  <c r="J325" l="1"/>
  <c r="J300" s="1"/>
  <c r="J36"/>
  <c r="J243" l="1"/>
  <c r="J242" s="1"/>
  <c r="J241" l="1"/>
  <c r="J240" s="1"/>
  <c r="J257"/>
  <c r="J256" l="1"/>
  <c r="J255" s="1"/>
  <c r="J247"/>
  <c r="J246" s="1"/>
  <c r="J245" l="1"/>
  <c r="J104" l="1"/>
  <c r="J103" s="1"/>
  <c r="J94" s="1"/>
  <c r="J360" l="1"/>
  <c r="J359" l="1"/>
  <c r="J342" l="1"/>
  <c r="J432" l="1"/>
  <c r="J191"/>
  <c r="J190" s="1"/>
  <c r="J182" s="1"/>
  <c r="J73" l="1"/>
  <c r="J69"/>
  <c r="J66"/>
  <c r="J64"/>
  <c r="J62"/>
  <c r="J60"/>
  <c r="J48"/>
  <c r="J45"/>
  <c r="J43"/>
  <c r="J38"/>
  <c r="J32"/>
  <c r="J28"/>
  <c r="J23"/>
  <c r="J18"/>
  <c r="J13"/>
  <c r="J12" l="1"/>
  <c r="J42"/>
  <c r="J59"/>
  <c r="J11" l="1"/>
  <c r="J10" s="1"/>
  <c r="J446"/>
  <c r="J441"/>
  <c r="J373"/>
  <c r="J372" s="1"/>
  <c r="J368" s="1"/>
  <c r="J233"/>
  <c r="J231"/>
  <c r="J127"/>
  <c r="J126" s="1"/>
  <c r="J125" s="1"/>
  <c r="J230" l="1"/>
  <c r="J204" s="1"/>
  <c r="J367"/>
  <c r="J196" l="1"/>
  <c r="J122"/>
  <c r="J121" l="1"/>
  <c r="J120" s="1"/>
  <c r="J439" l="1"/>
  <c r="J171"/>
  <c r="J170" l="1"/>
  <c r="J169" s="1"/>
  <c r="J167"/>
  <c r="J177" l="1"/>
  <c r="J176" s="1"/>
  <c r="J175" s="1"/>
  <c r="J165"/>
  <c r="J157" l="1"/>
  <c r="J166"/>
  <c r="J457" l="1"/>
  <c r="J381" l="1"/>
  <c r="J380" s="1"/>
  <c r="J379" s="1"/>
  <c r="J378" s="1"/>
  <c r="J340" l="1"/>
  <c r="J338" s="1"/>
  <c r="J337" s="1"/>
  <c r="J298"/>
  <c r="J297" s="1"/>
  <c r="J296" s="1"/>
  <c r="J295" s="1"/>
  <c r="J93"/>
  <c r="J426" l="1"/>
  <c r="J339"/>
  <c r="J130"/>
  <c r="J129" s="1"/>
  <c r="J474" l="1"/>
</calcChain>
</file>

<file path=xl/sharedStrings.xml><?xml version="1.0" encoding="utf-8"?>
<sst xmlns="http://schemas.openxmlformats.org/spreadsheetml/2006/main" count="904" uniqueCount="555">
  <si>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</si>
  <si>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</si>
  <si>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</si>
  <si>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</si>
  <si>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</si>
  <si>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</si>
  <si>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</si>
  <si>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</si>
  <si>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</si>
  <si>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</si>
  <si>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</si>
  <si>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</si>
  <si>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</si>
  <si>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</si>
  <si>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</si>
  <si>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</si>
  <si>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</si>
  <si>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</si>
  <si>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</si>
  <si>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</si>
  <si>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</si>
  <si>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</si>
  <si>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</si>
  <si>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</si>
  <si>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</si>
  <si>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</si>
  <si>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</si>
  <si>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</si>
  <si>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</si>
  <si>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</si>
  <si>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</si>
  <si>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</si>
  <si>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</si>
  <si>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</si>
  <si>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</si>
  <si>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</si>
  <si>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</si>
  <si>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</si>
  <si>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</si>
  <si>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</si>
  <si>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</si>
  <si>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</si>
  <si>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</si>
  <si>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</si>
  <si>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</si>
  <si>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</si>
  <si>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</si>
  <si>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</si>
  <si>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</si>
  <si>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</si>
  <si>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</si>
  <si>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</si>
  <si>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</si>
  <si>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</si>
  <si>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</si>
  <si>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</si>
  <si>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</si>
  <si>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</si>
  <si>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</si>
  <si>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</si>
  <si>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</si>
  <si>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</si>
  <si>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</si>
  <si>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</si>
  <si>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</si>
  <si>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</si>
  <si>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</si>
  <si>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</si>
  <si>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</si>
  <si>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</si>
  <si>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</si>
  <si>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</si>
  <si>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</si>
  <si>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</si>
  <si>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</si>
  <si>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</si>
  <si>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</si>
  <si>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</si>
  <si>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</si>
  <si>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</si>
  <si>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</si>
  <si>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</si>
  <si>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</si>
  <si>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</si>
  <si>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</si>
  <si>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</si>
  <si>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</si>
  <si>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</si>
  <si>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</si>
  <si>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</si>
  <si>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</si>
  <si>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</si>
  <si>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</si>
  <si>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</si>
  <si>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</si>
  <si>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</si>
  <si>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</si>
  <si>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</si>
  <si>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</si>
  <si>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</si>
  <si>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</si>
  <si>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</si>
  <si>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</si>
  <si>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</si>
  <si>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</si>
  <si>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</si>
  <si>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</si>
  <si>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</si>
  <si>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</si>
  <si>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</si>
  <si>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</si>
  <si>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</si>
  <si>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</si>
  <si>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</si>
  <si>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</si>
  <si>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</si>
  <si>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</si>
  <si>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</si>
  <si>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</si>
  <si>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</si>
  <si>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</si>
  <si>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</si>
  <si>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</si>
  <si>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</si>
  <si>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</si>
  <si>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</si>
  <si>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</si>
  <si>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</si>
  <si>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</si>
  <si>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</si>
  <si>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</si>
  <si>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</si>
  <si>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</si>
  <si>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</si>
  <si>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</si>
  <si>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</si>
  <si>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</si>
  <si>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</si>
  <si>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</si>
  <si>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</si>
  <si>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</si>
  <si>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</si>
  <si>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</si>
  <si>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</si>
  <si>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</si>
  <si>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</si>
  <si>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</si>
  <si>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</si>
  <si>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</si>
  <si>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</si>
  <si>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</si>
  <si>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</si>
  <si>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</si>
  <si>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</si>
  <si>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</si>
  <si>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</si>
  <si>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</si>
  <si>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</si>
  <si>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</si>
  <si>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</si>
  <si>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</si>
  <si>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</si>
  <si>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</si>
  <si>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</si>
  <si>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</si>
  <si>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</si>
  <si>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</si>
  <si>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</si>
  <si>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</si>
  <si>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</si>
  <si>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</si>
  <si>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</si>
  <si>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</si>
  <si>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</si>
  <si>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</si>
  <si>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</si>
  <si>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</si>
  <si>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</si>
  <si>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</si>
  <si>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</si>
  <si>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</si>
  <si>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</si>
  <si>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</si>
  <si>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</si>
  <si>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</si>
  <si>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</si>
  <si>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</si>
  <si>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</si>
  <si>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</si>
  <si>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</si>
  <si>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</si>
  <si>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</si>
  <si>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</si>
  <si>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</si>
  <si>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</si>
  <si>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</si>
  <si>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</si>
  <si>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</si>
  <si>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</si>
  <si>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</si>
  <si>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</si>
  <si>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</si>
  <si>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</si>
  <si>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</si>
  <si>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</si>
  <si>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</si>
  <si>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</si>
  <si>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</si>
  <si>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</si>
  <si>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</si>
  <si>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</si>
  <si>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</si>
  <si>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</si>
  <si>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</si>
  <si>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</si>
  <si>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</si>
  <si>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</si>
  <si>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</si>
  <si>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</si>
  <si>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</si>
  <si>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</si>
  <si>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</si>
  <si>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</si>
  <si>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</si>
  <si>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</si>
  <si>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</si>
  <si>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</si>
  <si>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</si>
  <si>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</si>
  <si>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</si>
  <si>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</si>
  <si>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</si>
  <si>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</si>
  <si>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</si>
  <si>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</si>
  <si>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</si>
  <si>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</si>
  <si>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</si>
  <si>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</si>
  <si>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</si>
  <si>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</si>
  <si>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</si>
  <si>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</si>
  <si>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</si>
  <si>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</si>
  <si>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</si>
  <si>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</si>
  <si>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</si>
  <si>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</si>
  <si>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</si>
  <si>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</si>
  <si>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</si>
  <si>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</si>
  <si>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</si>
  <si>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</si>
  <si>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</si>
  <si>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</si>
  <si>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</si>
  <si>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</si>
  <si>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</si>
  <si>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</si>
  <si>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</si>
  <si>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</si>
  <si>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</si>
  <si>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</si>
  <si>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</si>
  <si>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</si>
  <si>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</si>
  <si>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</si>
  <si>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</si>
  <si>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</si>
  <si>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</si>
  <si>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</si>
  <si>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</si>
  <si>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</si>
  <si>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</si>
  <si>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</si>
  <si>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</si>
  <si>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</si>
  <si>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</si>
  <si>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</si>
  <si>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</si>
  <si>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</si>
  <si>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</si>
  <si>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</si>
  <si>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</si>
  <si>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</si>
  <si>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</si>
  <si>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</si>
  <si>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</si>
  <si>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</si>
  <si>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</si>
  <si>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</si>
  <si>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</si>
  <si>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</si>
  <si>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</si>
  <si>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</si>
  <si>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</si>
  <si>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</si>
  <si>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</si>
  <si>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</si>
  <si>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</si>
  <si>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</si>
  <si>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</si>
  <si>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</si>
  <si>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</si>
  <si>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</si>
  <si>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</si>
  <si>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</si>
  <si>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</si>
  <si>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</si>
  <si>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</si>
  <si>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</si>
  <si>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</si>
  <si>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</si>
  <si>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</si>
  <si>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</si>
  <si>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</si>
  <si>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</si>
  <si>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</si>
  <si>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</si>
  <si>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</si>
  <si>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</si>
  <si>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</si>
  <si>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</si>
  <si>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</si>
  <si>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</si>
  <si>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</si>
  <si>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</si>
  <si>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</si>
  <si>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</si>
  <si>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</si>
  <si>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</si>
  <si>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</si>
  <si>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</si>
  <si>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</si>
  <si>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</si>
  <si>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</si>
  <si>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</si>
  <si>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</si>
  <si>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</si>
  <si>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</si>
  <si>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</si>
  <si>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</si>
  <si>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</si>
  <si>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</si>
  <si>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</si>
  <si>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</si>
  <si>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</si>
  <si>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</si>
  <si>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</si>
  <si>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</si>
  <si>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</si>
  <si>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</si>
  <si>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</si>
  <si>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</si>
  <si>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</si>
  <si>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</si>
  <si>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</si>
  <si>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</si>
  <si>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</si>
  <si>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</si>
  <si>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</si>
  <si>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</si>
  <si>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</si>
  <si>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</si>
  <si>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</si>
  <si>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</si>
  <si>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</si>
  <si>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</si>
  <si>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</si>
  <si>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</si>
  <si>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</si>
  <si>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</si>
  <si>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</si>
  <si>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</si>
  <si>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</si>
  <si>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</si>
  <si>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</si>
  <si>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</si>
  <si>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</si>
  <si>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</si>
  <si>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</si>
  <si>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</si>
  <si>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</si>
  <si>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</si>
  <si>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</si>
  <si>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</si>
  <si>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</si>
  <si>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</si>
  <si>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</si>
  <si>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</si>
  <si>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</si>
  <si>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</si>
  <si>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</si>
  <si>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</si>
  <si>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</si>
  <si>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</si>
  <si>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</si>
  <si>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</si>
  <si>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</si>
  <si>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</si>
  <si>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</si>
  <si>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</si>
  <si>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</si>
  <si>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</si>
  <si>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</si>
  <si>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</si>
  <si>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</si>
  <si>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</si>
  <si>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</si>
  <si>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</si>
  <si>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</si>
  <si>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</si>
  <si>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</si>
  <si>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</si>
  <si>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</si>
  <si>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</si>
  <si>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</si>
  <si>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</si>
  <si>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</si>
  <si>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</si>
  <si>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</si>
  <si>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</si>
  <si>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</si>
  <si>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</si>
  <si>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</si>
  <si>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</si>
  <si>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</si>
  <si>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</si>
  <si>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</si>
  <si>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</si>
  <si>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</si>
  <si>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</si>
  <si>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</si>
  <si>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</si>
  <si>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</si>
  <si>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</si>
  <si>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</si>
  <si>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</si>
  <si>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</si>
  <si>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</si>
  <si>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</si>
  <si>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</si>
  <si>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</si>
  <si>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</si>
  <si>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</si>
  <si>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</si>
  <si>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</si>
  <si>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</si>
  <si>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</si>
  <si>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</si>
  <si>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</si>
  <si>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</si>
  <si>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</si>
  <si>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</si>
  <si>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</si>
  <si>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</si>
  <si>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</si>
  <si>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</si>
  <si>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</si>
  <si>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</si>
  <si>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</si>
  <si>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</si>
  <si>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</si>
  <si>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</si>
  <si>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</si>
  <si>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</si>
  <si>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</si>
  <si>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</si>
  <si>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</si>
  <si>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</si>
  <si>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</si>
  <si>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</si>
  <si>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</si>
  <si>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</si>
  <si>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</si>
  <si>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</si>
  <si>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</si>
  <si>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</si>
  <si>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</si>
  <si>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</si>
  <si>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</si>
  <si>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</si>
  <si>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</si>
  <si>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</si>
  <si>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</si>
  <si>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</si>
  <si>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</si>
  <si>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</si>
  <si>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</si>
  <si>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</si>
  <si>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</si>
  <si>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</si>
  <si>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</si>
  <si>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</si>
  <si>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</si>
  <si>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</si>
  <si>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</si>
  <si>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</si>
  <si>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</si>
  <si>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</si>
  <si>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</si>
  <si>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</si>
  <si>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</si>
  <si>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</si>
  <si>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</si>
  <si>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</si>
  <si>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</si>
  <si>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</si>
  <si>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</si>
  <si>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</si>
  <si>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</si>
  <si>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</si>
  <si>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</si>
  <si>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</si>
  <si>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</si>
  <si>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</si>
  <si>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</si>
  <si>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</si>
  <si>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</si>
  <si>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</si>
  <si>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</si>
  <si>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</si>
  <si>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</si>
  <si>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</si>
  <si>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</si>
  <si>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</si>
  <si>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</si>
  <si>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</si>
  <si>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</si>
  <si>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</si>
  <si>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</si>
  <si>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</si>
  <si>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</si>
  <si>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</si>
  <si>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</si>
  <si>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</si>
  <si>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</si>
  <si>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</si>
  <si>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</si>
  <si>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</si>
  <si>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</si>
  <si>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</si>
  <si>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</si>
  <si>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>06.1.02.10201</t>
  </si>
  <si>
    <t>Организация зон отдыха на общественных территориях муниципального округа</t>
  </si>
  <si>
    <t>Межбюджетный трансферт на выполнение полномочий поселений по вопросам местного значения</t>
  </si>
  <si>
    <t>50.0.00.10202</t>
  </si>
  <si>
    <t>50.0.00.55490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</si>
  <si>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</si>
  <si>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Приложение 4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</si>
  <si>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№181, от 25.12.2025 №199)</t>
  </si>
  <si>
    <t xml:space="preserve">                                                                      к решению Собрания представителей </t>
  </si>
  <si>
    <t xml:space="preserve">                                                                                     Гаврилов-Ямского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</si>
</sst>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/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6"/>
  <sheetViews>
    <sheetView tabSelected="1" zoomScale="110" zoomScaleNormal="110" zoomScaleSheetLayoutView="100" workbookViewId="0">
      <selection activeCell="M5" sqref="M5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213" t="s">
        <v>551</v>
      </c>
      <c r="I1" s="213"/>
      <c r="J1" s="213"/>
    </row>
    <row r="2" spans="1:10">
      <c r="A2" s="1"/>
      <c r="B2" s="1"/>
      <c r="C2" s="1"/>
      <c r="D2" s="1"/>
      <c r="E2" s="1"/>
      <c r="F2" s="1"/>
      <c r="G2" s="215" t="s">
        <v>553</v>
      </c>
      <c r="H2" s="215"/>
      <c r="I2" s="215"/>
      <c r="J2" s="215"/>
    </row>
    <row r="3" spans="1:10">
      <c r="A3" s="1"/>
      <c r="B3" s="1"/>
      <c r="C3" s="1"/>
      <c r="D3" s="1"/>
      <c r="E3" s="1"/>
      <c r="F3" s="1"/>
      <c r="G3" s="215" t="s">
        <v>554</v>
      </c>
      <c r="H3" s="215"/>
      <c r="I3" s="215"/>
      <c r="J3" s="215"/>
    </row>
    <row r="4" spans="1:10" ht="11.25" customHeight="1">
      <c r="A4" s="1"/>
      <c r="B4" s="1"/>
      <c r="C4" s="1"/>
      <c r="D4" s="1"/>
      <c r="E4" s="1"/>
      <c r="F4" s="1"/>
      <c r="G4" s="3"/>
      <c r="H4" s="215" t="s">
        <v>348</v>
      </c>
      <c r="I4" s="215"/>
      <c r="J4" s="215"/>
    </row>
    <row r="5" spans="1:10" ht="108" customHeight="1">
      <c r="A5" s="1"/>
      <c r="B5" s="1"/>
      <c r="C5" s="1"/>
      <c r="D5" s="1"/>
      <c r="E5" s="1"/>
      <c r="F5" s="1"/>
      <c r="G5" s="1"/>
      <c r="H5" s="216" t="s">
        <v>552</v>
      </c>
      <c r="I5" s="216"/>
      <c r="J5" s="216"/>
    </row>
    <row r="6" spans="1:10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47.25" customHeight="1">
      <c r="A7" s="1"/>
      <c r="B7" s="214" t="s">
        <v>415</v>
      </c>
      <c r="C7" s="214"/>
      <c r="D7" s="214"/>
      <c r="E7" s="214"/>
      <c r="F7" s="214"/>
      <c r="G7" s="214"/>
      <c r="H7" s="214"/>
      <c r="I7" s="214"/>
      <c r="J7" s="214"/>
    </row>
    <row r="8" spans="1:10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8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0" ht="25.5">
      <c r="A10" s="9"/>
      <c r="B10" s="202" t="s">
        <v>35</v>
      </c>
      <c r="C10" s="202"/>
      <c r="D10" s="202"/>
      <c r="E10" s="202"/>
      <c r="F10" s="203"/>
      <c r="G10" s="10" t="s">
        <v>298</v>
      </c>
      <c r="H10" s="11" t="s">
        <v>71</v>
      </c>
      <c r="I10" s="12" t="s">
        <v>0</v>
      </c>
      <c r="J10" s="13">
        <f>SUM(J11)</f>
        <v>877223037</v>
      </c>
    </row>
    <row r="11" spans="1:10" ht="25.5">
      <c r="A11" s="9"/>
      <c r="B11" s="200" t="s">
        <v>34</v>
      </c>
      <c r="C11" s="200"/>
      <c r="D11" s="200"/>
      <c r="E11" s="200"/>
      <c r="F11" s="201"/>
      <c r="G11" s="14" t="s">
        <v>384</v>
      </c>
      <c r="H11" s="15" t="s">
        <v>77</v>
      </c>
      <c r="I11" s="16" t="s">
        <v>0</v>
      </c>
      <c r="J11" s="17">
        <f>SUM(J12+J42+J59+J73+J83+J86+J76)</f>
        <v>877223037</v>
      </c>
    </row>
    <row r="12" spans="1:10" ht="38.25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776578913</v>
      </c>
    </row>
    <row r="13" spans="1:10">
      <c r="A13" s="9"/>
      <c r="B13" s="204" t="s">
        <v>33</v>
      </c>
      <c r="C13" s="204"/>
      <c r="D13" s="204"/>
      <c r="E13" s="204"/>
      <c r="F13" s="205"/>
      <c r="G13" s="21" t="s">
        <v>41</v>
      </c>
      <c r="H13" s="22" t="s">
        <v>203</v>
      </c>
      <c r="I13" s="23" t="s">
        <v>0</v>
      </c>
      <c r="J13" s="24">
        <f>SUM(J14:J14)</f>
        <v>75148183.290000007</v>
      </c>
    </row>
    <row r="14" spans="1:10" ht="25.5">
      <c r="A14" s="9"/>
      <c r="B14" s="206">
        <v>500</v>
      </c>
      <c r="C14" s="206"/>
      <c r="D14" s="206"/>
      <c r="E14" s="206"/>
      <c r="F14" s="207"/>
      <c r="G14" s="25" t="s">
        <v>4</v>
      </c>
      <c r="H14" s="26" t="s">
        <v>0</v>
      </c>
      <c r="I14" s="23">
        <v>600</v>
      </c>
      <c r="J14" s="24">
        <v>75148183.290000007</v>
      </c>
    </row>
    <row r="15" spans="1:10">
      <c r="A15" s="9"/>
      <c r="B15" s="208" t="s">
        <v>32</v>
      </c>
      <c r="C15" s="208"/>
      <c r="D15" s="208"/>
      <c r="E15" s="208"/>
      <c r="F15" s="209"/>
      <c r="G15" s="25" t="s">
        <v>42</v>
      </c>
      <c r="H15" s="22" t="s">
        <v>204</v>
      </c>
      <c r="I15" s="23" t="s">
        <v>0</v>
      </c>
      <c r="J15" s="24">
        <f>SUM(J16:J17)</f>
        <v>77124761.579999998</v>
      </c>
    </row>
    <row r="16" spans="1:10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27000</v>
      </c>
    </row>
    <row r="17" spans="1:10" ht="25.5">
      <c r="A17" s="9"/>
      <c r="B17" s="204">
        <v>100</v>
      </c>
      <c r="C17" s="204"/>
      <c r="D17" s="204"/>
      <c r="E17" s="204"/>
      <c r="F17" s="205"/>
      <c r="G17" s="25" t="s">
        <v>4</v>
      </c>
      <c r="H17" s="26" t="s">
        <v>0</v>
      </c>
      <c r="I17" s="23">
        <v>600</v>
      </c>
      <c r="J17" s="24">
        <v>77097761.579999998</v>
      </c>
    </row>
    <row r="18" spans="1:10" ht="25.5">
      <c r="A18" s="9"/>
      <c r="B18" s="204">
        <v>200</v>
      </c>
      <c r="C18" s="204"/>
      <c r="D18" s="204"/>
      <c r="E18" s="204"/>
      <c r="F18" s="205"/>
      <c r="G18" s="25" t="s">
        <v>43</v>
      </c>
      <c r="H18" s="30" t="s">
        <v>205</v>
      </c>
      <c r="I18" s="23"/>
      <c r="J18" s="24">
        <f>SUM(J19:J19)</f>
        <v>18525901</v>
      </c>
    </row>
    <row r="19" spans="1:10" ht="25.5">
      <c r="A19" s="9"/>
      <c r="B19" s="204">
        <v>300</v>
      </c>
      <c r="C19" s="204"/>
      <c r="D19" s="204"/>
      <c r="E19" s="204"/>
      <c r="F19" s="205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5.5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2180559.13</v>
      </c>
    </row>
    <row r="21" spans="1:10" ht="25.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2012498.51</v>
      </c>
    </row>
    <row r="22" spans="1:10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168060.62</v>
      </c>
    </row>
    <row r="23" spans="1:10">
      <c r="A23" s="9"/>
      <c r="B23" s="204">
        <v>600</v>
      </c>
      <c r="C23" s="204"/>
      <c r="D23" s="204"/>
      <c r="E23" s="204"/>
      <c r="F23" s="205"/>
      <c r="G23" s="25" t="s">
        <v>46</v>
      </c>
      <c r="H23" s="34" t="s">
        <v>206</v>
      </c>
      <c r="I23" s="23"/>
      <c r="J23" s="24">
        <f>SUM(J24:J27)</f>
        <v>30952741</v>
      </c>
    </row>
    <row r="24" spans="1:10" ht="51">
      <c r="A24" s="9"/>
      <c r="B24" s="206">
        <v>800</v>
      </c>
      <c r="C24" s="206"/>
      <c r="D24" s="206"/>
      <c r="E24" s="206"/>
      <c r="F24" s="207"/>
      <c r="G24" s="25" t="s">
        <v>3</v>
      </c>
      <c r="H24" s="35" t="s">
        <v>0</v>
      </c>
      <c r="I24" s="23">
        <v>100</v>
      </c>
      <c r="J24" s="24">
        <v>23026601</v>
      </c>
    </row>
    <row r="25" spans="1:10" ht="25.5">
      <c r="A25" s="9"/>
      <c r="B25" s="204">
        <v>200</v>
      </c>
      <c r="C25" s="204"/>
      <c r="D25" s="204"/>
      <c r="E25" s="204"/>
      <c r="F25" s="205"/>
      <c r="G25" s="25" t="s">
        <v>2</v>
      </c>
      <c r="H25" s="35" t="s">
        <v>0</v>
      </c>
      <c r="I25" s="23">
        <v>200</v>
      </c>
      <c r="J25" s="24">
        <v>2356125</v>
      </c>
    </row>
    <row r="26" spans="1:10" ht="25.5">
      <c r="A26" s="9"/>
      <c r="B26" s="206">
        <v>800</v>
      </c>
      <c r="C26" s="206"/>
      <c r="D26" s="206"/>
      <c r="E26" s="206"/>
      <c r="F26" s="207"/>
      <c r="G26" s="25" t="s">
        <v>4</v>
      </c>
      <c r="H26" s="35" t="s">
        <v>0</v>
      </c>
      <c r="I26" s="23">
        <v>600</v>
      </c>
      <c r="J26" s="24">
        <v>5515020</v>
      </c>
    </row>
    <row r="27" spans="1:10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54995</v>
      </c>
    </row>
    <row r="28" spans="1:10">
      <c r="A28" s="9"/>
      <c r="B28" s="207" t="s">
        <v>31</v>
      </c>
      <c r="C28" s="210"/>
      <c r="D28" s="210"/>
      <c r="E28" s="210"/>
      <c r="F28" s="210"/>
      <c r="G28" s="21" t="s">
        <v>44</v>
      </c>
      <c r="H28" s="38" t="s">
        <v>207</v>
      </c>
      <c r="I28" s="23" t="s">
        <v>0</v>
      </c>
      <c r="J28" s="24">
        <f>SUM(J29)</f>
        <v>150000</v>
      </c>
    </row>
    <row r="29" spans="1:10">
      <c r="A29" s="9"/>
      <c r="B29" s="204">
        <v>300</v>
      </c>
      <c r="C29" s="204"/>
      <c r="D29" s="204"/>
      <c r="E29" s="204"/>
      <c r="F29" s="205"/>
      <c r="G29" s="25" t="s">
        <v>5</v>
      </c>
      <c r="H29" s="31" t="s">
        <v>0</v>
      </c>
      <c r="I29" s="23">
        <v>300</v>
      </c>
      <c r="J29" s="24">
        <v>150000</v>
      </c>
    </row>
    <row r="30" spans="1:10" ht="25.5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0" ht="25.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5.5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12962648</v>
      </c>
    </row>
    <row r="33" spans="1:10" ht="25.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12962648</v>
      </c>
    </row>
    <row r="34" spans="1:10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492809180</v>
      </c>
    </row>
    <row r="35" spans="1:10" ht="25.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492809180</v>
      </c>
    </row>
    <row r="36" spans="1:10" ht="38.25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5.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5.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12363607</v>
      </c>
    </row>
    <row r="41" spans="1:10" ht="25.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12363607</v>
      </c>
    </row>
    <row r="42" spans="1:10" ht="25.5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31290543</v>
      </c>
    </row>
    <row r="43" spans="1:10" ht="51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2850096</v>
      </c>
    </row>
    <row r="44" spans="1:10" ht="25.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2850096</v>
      </c>
    </row>
    <row r="45" spans="1:10" ht="38.25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22445140</v>
      </c>
    </row>
    <row r="46" spans="1:10" ht="25.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74500</v>
      </c>
    </row>
    <row r="47" spans="1:10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22370640</v>
      </c>
    </row>
    <row r="48" spans="1:10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2371385</v>
      </c>
    </row>
    <row r="49" spans="1:10" ht="51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174620</v>
      </c>
    </row>
    <row r="50" spans="1:10" ht="25.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243.07</v>
      </c>
    </row>
    <row r="51" spans="1:10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1278630.93</v>
      </c>
    </row>
    <row r="52" spans="1:10" ht="25.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3053752</v>
      </c>
    </row>
    <row r="54" spans="1:10" ht="51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2928589.01</v>
      </c>
    </row>
    <row r="55" spans="1:10" ht="25.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119662.99</v>
      </c>
    </row>
    <row r="56" spans="1:10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5500</v>
      </c>
    </row>
    <row r="57" spans="1:10" ht="25.5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570170</v>
      </c>
    </row>
    <row r="58" spans="1:10" ht="25.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570170</v>
      </c>
    </row>
    <row r="59" spans="1:10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6966763</v>
      </c>
    </row>
    <row r="60" spans="1:10" ht="38.25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5.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1960596</v>
      </c>
    </row>
    <row r="63" spans="1:10" ht="25.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1960596</v>
      </c>
    </row>
    <row r="64" spans="1:10" ht="38.25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5.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99135</v>
      </c>
    </row>
    <row r="70" spans="1:10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99135</v>
      </c>
    </row>
    <row r="71" spans="1:10" ht="25.5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0</v>
      </c>
    </row>
    <row r="72" spans="1:10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0</v>
      </c>
    </row>
    <row r="73" spans="1:10" ht="38.25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0</v>
      </c>
    </row>
    <row r="74" spans="1:10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0</v>
      </c>
    </row>
    <row r="75" spans="1:10" ht="25.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0</v>
      </c>
    </row>
    <row r="76" spans="1:10">
      <c r="A76" s="9"/>
      <c r="B76" s="206">
        <v>600</v>
      </c>
      <c r="C76" s="206"/>
      <c r="D76" s="206"/>
      <c r="E76" s="206"/>
      <c r="F76" s="207"/>
      <c r="G76" s="51" t="s">
        <v>471</v>
      </c>
      <c r="H76" s="31" t="s">
        <v>472</v>
      </c>
      <c r="I76" s="23"/>
      <c r="J76" s="24">
        <f>SUM(J77+J79+J81)</f>
        <v>9889778</v>
      </c>
    </row>
    <row r="77" spans="1:10" ht="38.25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5.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1464311</v>
      </c>
    </row>
    <row r="80" spans="1:10" ht="25.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1464311</v>
      </c>
    </row>
    <row r="81" spans="1:10" ht="38.25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5.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22740739</v>
      </c>
    </row>
    <row r="84" spans="1:10" ht="38.25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22740739</v>
      </c>
    </row>
    <row r="85" spans="1:10" ht="25.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22740739</v>
      </c>
    </row>
    <row r="86" spans="1:10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29756301</v>
      </c>
    </row>
    <row r="87" spans="1:10" ht="51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535095</v>
      </c>
    </row>
    <row r="88" spans="1:10" ht="25.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535095</v>
      </c>
    </row>
    <row r="89" spans="1:10" ht="38.25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5.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27231322</v>
      </c>
    </row>
    <row r="92" spans="1:10" ht="25.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27231322</v>
      </c>
    </row>
    <row r="93" spans="1:10" ht="25.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169650169.37</v>
      </c>
    </row>
    <row r="94" spans="1:10" ht="25.5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168895169.37</v>
      </c>
    </row>
    <row r="95" spans="1:10" ht="38.25">
      <c r="A95" s="9"/>
      <c r="B95" s="202" t="s">
        <v>30</v>
      </c>
      <c r="C95" s="202"/>
      <c r="D95" s="202"/>
      <c r="E95" s="202"/>
      <c r="F95" s="203"/>
      <c r="G95" s="58" t="s">
        <v>82</v>
      </c>
      <c r="H95" s="57" t="s">
        <v>81</v>
      </c>
      <c r="I95" s="16"/>
      <c r="J95" s="17">
        <f>SUM(J96+J99)</f>
        <v>8205334.3700000001</v>
      </c>
    </row>
    <row r="96" spans="1:10" ht="25.5">
      <c r="A96" s="9"/>
      <c r="B96" s="200" t="s">
        <v>29</v>
      </c>
      <c r="C96" s="200"/>
      <c r="D96" s="200"/>
      <c r="E96" s="200"/>
      <c r="F96" s="201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5.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8017809</v>
      </c>
    </row>
    <row r="100" spans="1:10" ht="51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7564913.3700000001</v>
      </c>
    </row>
    <row r="101" spans="1:10" ht="25.5">
      <c r="A101" s="9"/>
      <c r="B101" s="208" t="s">
        <v>28</v>
      </c>
      <c r="C101" s="208"/>
      <c r="D101" s="208"/>
      <c r="E101" s="208"/>
      <c r="F101" s="209"/>
      <c r="G101" s="25" t="s">
        <v>2</v>
      </c>
      <c r="H101" s="35"/>
      <c r="I101" s="23">
        <v>200</v>
      </c>
      <c r="J101" s="24">
        <v>451866.74</v>
      </c>
    </row>
    <row r="102" spans="1:10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1028.8900000000001</v>
      </c>
    </row>
    <row r="103" spans="1:10" ht="38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124603246</v>
      </c>
    </row>
    <row r="104" spans="1:10" ht="63.75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124603246</v>
      </c>
    </row>
    <row r="105" spans="1:10" ht="25.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124603246</v>
      </c>
    </row>
    <row r="106" spans="1:10" ht="38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96500</v>
      </c>
    </row>
    <row r="109" spans="1:10">
      <c r="A109" s="9"/>
      <c r="B109" s="208" t="s">
        <v>27</v>
      </c>
      <c r="C109" s="208"/>
      <c r="D109" s="208"/>
      <c r="E109" s="208"/>
      <c r="F109" s="209"/>
      <c r="G109" s="25" t="s">
        <v>5</v>
      </c>
      <c r="H109" s="29" t="s">
        <v>0</v>
      </c>
      <c r="I109" s="23">
        <v>300</v>
      </c>
      <c r="J109" s="24">
        <v>5903500</v>
      </c>
    </row>
    <row r="110" spans="1:10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16293140</v>
      </c>
    </row>
    <row r="111" spans="1:10" ht="51">
      <c r="A111" s="9"/>
      <c r="B111" s="206">
        <v>500</v>
      </c>
      <c r="C111" s="206"/>
      <c r="D111" s="206"/>
      <c r="E111" s="206"/>
      <c r="F111" s="207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5.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5.5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12569637</v>
      </c>
    </row>
    <row r="114" spans="1:10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12569637</v>
      </c>
    </row>
    <row r="115" spans="1:10" ht="38.25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156203</v>
      </c>
    </row>
    <row r="116" spans="1:10" ht="25.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156203</v>
      </c>
    </row>
    <row r="117" spans="1:10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13793449</v>
      </c>
    </row>
    <row r="118" spans="1:10" ht="25.5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13793449</v>
      </c>
    </row>
    <row r="119" spans="1:10" ht="25.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13793449</v>
      </c>
    </row>
    <row r="120" spans="1:10" ht="51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1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5.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8.25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1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5.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15663274</v>
      </c>
    </row>
    <row r="130" spans="1:10" ht="25.5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15663274</v>
      </c>
    </row>
    <row r="131" spans="1:10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7033019.1100000003</v>
      </c>
    </row>
    <row r="132" spans="1:10" ht="29.25" customHeight="1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>
      <c r="A134" s="9"/>
      <c r="B134" s="183"/>
      <c r="C134" s="183"/>
      <c r="D134" s="183"/>
      <c r="E134" s="183"/>
      <c r="F134" s="184"/>
      <c r="G134" s="25" t="s">
        <v>527</v>
      </c>
      <c r="H134" s="35" t="s">
        <v>526</v>
      </c>
      <c r="I134" s="78"/>
      <c r="J134" s="80">
        <f>SUM(J135)</f>
        <v>99303</v>
      </c>
    </row>
    <row r="135" spans="1:10" ht="25.5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99303</v>
      </c>
    </row>
    <row r="136" spans="1:10" ht="31.5" customHeight="1">
      <c r="A136" s="9"/>
      <c r="B136" s="183"/>
      <c r="C136" s="183"/>
      <c r="D136" s="183"/>
      <c r="E136" s="183"/>
      <c r="F136" s="184"/>
      <c r="G136" s="25" t="s">
        <v>529</v>
      </c>
      <c r="H136" s="35" t="s">
        <v>528</v>
      </c>
      <c r="I136" s="78"/>
      <c r="J136" s="80">
        <f>SUM(J137)</f>
        <v>1951830.55</v>
      </c>
    </row>
    <row r="137" spans="1:10" ht="25.5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1951830.55</v>
      </c>
    </row>
    <row r="138" spans="1:10" ht="38.25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4588822.28</v>
      </c>
    </row>
    <row r="139" spans="1:10" ht="25.5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4588822.28</v>
      </c>
    </row>
    <row r="140" spans="1:10" ht="25.5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SUM(J141+J143+J151+J145+J147+J149+J153+J155)</f>
        <v>8630254.8900000006</v>
      </c>
    </row>
    <row r="141" spans="1:10" ht="25.5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5.5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5.5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170738.42</v>
      </c>
    </row>
    <row r="146" spans="1:10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170738.42</v>
      </c>
    </row>
    <row r="147" spans="1:10" ht="69.75" hidden="1" customHeight="1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 hidden="1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25.5">
      <c r="A149" s="9"/>
      <c r="B149" s="193"/>
      <c r="C149" s="193"/>
      <c r="D149" s="193"/>
      <c r="E149" s="193"/>
      <c r="F149" s="194"/>
      <c r="G149" s="25" t="s">
        <v>546</v>
      </c>
      <c r="H149" s="35" t="s">
        <v>545</v>
      </c>
      <c r="I149" s="23"/>
      <c r="J149" s="80">
        <f>SUM(J150)</f>
        <v>371575</v>
      </c>
    </row>
    <row r="150" spans="1:10" ht="25.5">
      <c r="A150" s="9"/>
      <c r="B150" s="193"/>
      <c r="C150" s="193"/>
      <c r="D150" s="193"/>
      <c r="E150" s="193"/>
      <c r="F150" s="194"/>
      <c r="G150" s="25" t="s">
        <v>4</v>
      </c>
      <c r="H150" s="35"/>
      <c r="I150" s="23">
        <v>600</v>
      </c>
      <c r="J150" s="24">
        <v>371575</v>
      </c>
    </row>
    <row r="151" spans="1:10" ht="51">
      <c r="A151" s="9"/>
      <c r="B151" s="27"/>
      <c r="C151" s="27"/>
      <c r="D151" s="27"/>
      <c r="E151" s="27"/>
      <c r="F151" s="28"/>
      <c r="G151" s="25" t="s">
        <v>454</v>
      </c>
      <c r="H151" s="35" t="s">
        <v>455</v>
      </c>
      <c r="I151" s="23"/>
      <c r="J151" s="75">
        <f>SUM(J152)</f>
        <v>642654.5</v>
      </c>
    </row>
    <row r="152" spans="1:10" ht="25.5">
      <c r="A152" s="9"/>
      <c r="B152" s="27"/>
      <c r="C152" s="27"/>
      <c r="D152" s="27"/>
      <c r="E152" s="27"/>
      <c r="F152" s="28"/>
      <c r="G152" s="25" t="s">
        <v>4</v>
      </c>
      <c r="H152" s="73"/>
      <c r="I152" s="23">
        <v>600</v>
      </c>
      <c r="J152" s="24">
        <v>642654.5</v>
      </c>
    </row>
    <row r="153" spans="1:10" ht="30" customHeight="1">
      <c r="A153" s="9"/>
      <c r="B153" s="181"/>
      <c r="C153" s="181"/>
      <c r="D153" s="181"/>
      <c r="E153" s="181"/>
      <c r="F153" s="182"/>
      <c r="G153" s="25" t="s">
        <v>523</v>
      </c>
      <c r="H153" s="35" t="s">
        <v>522</v>
      </c>
      <c r="I153" s="23"/>
      <c r="J153" s="75">
        <f>SUM(J154)</f>
        <v>315789.46999999997</v>
      </c>
    </row>
    <row r="154" spans="1:10" ht="25.5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315789.46999999997</v>
      </c>
    </row>
    <row r="155" spans="1:10" ht="30" customHeight="1">
      <c r="A155" s="9"/>
      <c r="B155" s="181"/>
      <c r="C155" s="181"/>
      <c r="D155" s="181"/>
      <c r="E155" s="181"/>
      <c r="F155" s="182"/>
      <c r="G155" s="25" t="s">
        <v>524</v>
      </c>
      <c r="H155" s="35" t="s">
        <v>525</v>
      </c>
      <c r="I155" s="23"/>
      <c r="J155" s="75">
        <f>SUM(J156)</f>
        <v>6000000</v>
      </c>
    </row>
    <row r="156" spans="1:10" ht="32.25" customHeight="1">
      <c r="A156" s="9"/>
      <c r="B156" s="181"/>
      <c r="C156" s="181"/>
      <c r="D156" s="181"/>
      <c r="E156" s="181"/>
      <c r="F156" s="182"/>
      <c r="G156" s="25" t="s">
        <v>4</v>
      </c>
      <c r="H156" s="35"/>
      <c r="I156" s="23">
        <v>600</v>
      </c>
      <c r="J156" s="24">
        <v>6000000</v>
      </c>
    </row>
    <row r="157" spans="1:10" ht="38.25">
      <c r="A157" s="9"/>
      <c r="B157" s="27"/>
      <c r="C157" s="27"/>
      <c r="D157" s="27"/>
      <c r="E157" s="27"/>
      <c r="F157" s="28"/>
      <c r="G157" s="81" t="s">
        <v>50</v>
      </c>
      <c r="H157" s="82" t="s">
        <v>95</v>
      </c>
      <c r="I157" s="12" t="s">
        <v>0</v>
      </c>
      <c r="J157" s="13">
        <f>SUM(J165+J175+J158+J169)</f>
        <v>682718.7</v>
      </c>
    </row>
    <row r="158" spans="1:10" ht="51">
      <c r="A158" s="9"/>
      <c r="B158" s="27"/>
      <c r="C158" s="27"/>
      <c r="D158" s="27"/>
      <c r="E158" s="27"/>
      <c r="F158" s="28"/>
      <c r="G158" s="14" t="s">
        <v>294</v>
      </c>
      <c r="H158" s="83" t="s">
        <v>181</v>
      </c>
      <c r="I158" s="54"/>
      <c r="J158" s="75">
        <f>SUM(J162+J159)</f>
        <v>50000</v>
      </c>
    </row>
    <row r="159" spans="1:10" ht="25.5">
      <c r="A159" s="9"/>
      <c r="B159" s="202" t="s">
        <v>26</v>
      </c>
      <c r="C159" s="202"/>
      <c r="D159" s="202"/>
      <c r="E159" s="202"/>
      <c r="F159" s="203"/>
      <c r="G159" s="14" t="s">
        <v>182</v>
      </c>
      <c r="H159" s="83" t="s">
        <v>200</v>
      </c>
      <c r="I159" s="54"/>
      <c r="J159" s="75">
        <f>SUM(J160)</f>
        <v>43000</v>
      </c>
    </row>
    <row r="160" spans="1:10" ht="51">
      <c r="A160" s="9"/>
      <c r="B160" s="84"/>
      <c r="C160" s="84"/>
      <c r="D160" s="84"/>
      <c r="E160" s="84"/>
      <c r="F160" s="85"/>
      <c r="G160" s="21" t="s">
        <v>201</v>
      </c>
      <c r="H160" s="86" t="s">
        <v>202</v>
      </c>
      <c r="I160" s="54"/>
      <c r="J160" s="80">
        <f>SUM(J161)</f>
        <v>43000</v>
      </c>
    </row>
    <row r="161" spans="1:10" ht="25.5">
      <c r="A161" s="9"/>
      <c r="B161" s="84"/>
      <c r="C161" s="84"/>
      <c r="D161" s="84"/>
      <c r="E161" s="84"/>
      <c r="F161" s="85"/>
      <c r="G161" s="43" t="s">
        <v>2</v>
      </c>
      <c r="H161" s="87" t="s">
        <v>0</v>
      </c>
      <c r="I161" s="88">
        <v>200</v>
      </c>
      <c r="J161" s="80">
        <v>43000</v>
      </c>
    </row>
    <row r="162" spans="1:10" ht="51">
      <c r="A162" s="9"/>
      <c r="B162" s="84"/>
      <c r="C162" s="84"/>
      <c r="D162" s="84"/>
      <c r="E162" s="84"/>
      <c r="F162" s="85"/>
      <c r="G162" s="14" t="s">
        <v>241</v>
      </c>
      <c r="H162" s="83" t="s">
        <v>242</v>
      </c>
      <c r="I162" s="54"/>
      <c r="J162" s="75">
        <f>SUM(J163)</f>
        <v>7000</v>
      </c>
    </row>
    <row r="163" spans="1:10" ht="25.5">
      <c r="A163" s="9"/>
      <c r="B163" s="84"/>
      <c r="C163" s="84"/>
      <c r="D163" s="84"/>
      <c r="E163" s="84"/>
      <c r="F163" s="85"/>
      <c r="G163" s="21" t="s">
        <v>243</v>
      </c>
      <c r="H163" s="86" t="s">
        <v>244</v>
      </c>
      <c r="I163" s="23"/>
      <c r="J163" s="80">
        <f>SUM(J164)</f>
        <v>7000</v>
      </c>
    </row>
    <row r="164" spans="1:10" ht="25.5">
      <c r="A164" s="9"/>
      <c r="B164" s="84"/>
      <c r="C164" s="84"/>
      <c r="D164" s="84"/>
      <c r="E164" s="84"/>
      <c r="F164" s="85"/>
      <c r="G164" s="25" t="s">
        <v>2</v>
      </c>
      <c r="H164" s="35" t="s">
        <v>0</v>
      </c>
      <c r="I164" s="23">
        <v>200</v>
      </c>
      <c r="J164" s="80">
        <v>7000</v>
      </c>
    </row>
    <row r="165" spans="1:10" ht="38.25">
      <c r="A165" s="9"/>
      <c r="B165" s="84"/>
      <c r="C165" s="84"/>
      <c r="D165" s="84"/>
      <c r="E165" s="84"/>
      <c r="F165" s="85"/>
      <c r="G165" s="14" t="s">
        <v>138</v>
      </c>
      <c r="H165" s="89" t="s">
        <v>129</v>
      </c>
      <c r="I165" s="23"/>
      <c r="J165" s="41">
        <f>SUM(J167)</f>
        <v>50000</v>
      </c>
    </row>
    <row r="166" spans="1:10" ht="38.25">
      <c r="A166" s="9"/>
      <c r="B166" s="84"/>
      <c r="C166" s="84"/>
      <c r="D166" s="84"/>
      <c r="E166" s="84"/>
      <c r="F166" s="85"/>
      <c r="G166" s="14" t="s">
        <v>178</v>
      </c>
      <c r="H166" s="83" t="s">
        <v>130</v>
      </c>
      <c r="I166" s="23"/>
      <c r="J166" s="41">
        <f>SUM(J167)</f>
        <v>50000</v>
      </c>
    </row>
    <row r="167" spans="1:10" ht="38.25">
      <c r="A167" s="9"/>
      <c r="B167" s="27"/>
      <c r="C167" s="27"/>
      <c r="D167" s="27"/>
      <c r="E167" s="27"/>
      <c r="F167" s="28"/>
      <c r="G167" s="21" t="s">
        <v>139</v>
      </c>
      <c r="H167" s="86" t="s">
        <v>131</v>
      </c>
      <c r="I167" s="23"/>
      <c r="J167" s="24">
        <f>SUM(J168)</f>
        <v>50000</v>
      </c>
    </row>
    <row r="168" spans="1:10" ht="25.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50000</v>
      </c>
    </row>
    <row r="169" spans="1:10" ht="25.5">
      <c r="A169" s="9"/>
      <c r="B169" s="27"/>
      <c r="C169" s="27"/>
      <c r="D169" s="27"/>
      <c r="E169" s="27"/>
      <c r="F169" s="28"/>
      <c r="G169" s="52" t="s">
        <v>318</v>
      </c>
      <c r="H169" s="53" t="s">
        <v>191</v>
      </c>
      <c r="I169" s="54"/>
      <c r="J169" s="90">
        <f>SUM(J170)</f>
        <v>90000</v>
      </c>
    </row>
    <row r="170" spans="1:10" ht="51">
      <c r="A170" s="9"/>
      <c r="B170" s="27"/>
      <c r="C170" s="27"/>
      <c r="D170" s="27"/>
      <c r="E170" s="27"/>
      <c r="F170" s="28"/>
      <c r="G170" s="52" t="s">
        <v>245</v>
      </c>
      <c r="H170" s="53" t="s">
        <v>246</v>
      </c>
      <c r="I170" s="54"/>
      <c r="J170" s="90">
        <f>SUM(J171+J173)</f>
        <v>90000</v>
      </c>
    </row>
    <row r="171" spans="1:10" ht="25.5">
      <c r="A171" s="9"/>
      <c r="B171" s="27"/>
      <c r="C171" s="27"/>
      <c r="D171" s="27"/>
      <c r="E171" s="27"/>
      <c r="F171" s="28"/>
      <c r="G171" s="25" t="s">
        <v>295</v>
      </c>
      <c r="H171" s="35" t="s">
        <v>252</v>
      </c>
      <c r="I171" s="23"/>
      <c r="J171" s="72">
        <f>SUM(J172:J172)</f>
        <v>40000</v>
      </c>
    </row>
    <row r="172" spans="1:10" ht="25.5">
      <c r="A172" s="9"/>
      <c r="B172" s="27"/>
      <c r="C172" s="27"/>
      <c r="D172" s="27"/>
      <c r="E172" s="27"/>
      <c r="F172" s="28"/>
      <c r="G172" s="25" t="s">
        <v>2</v>
      </c>
      <c r="H172" s="35" t="s">
        <v>0</v>
      </c>
      <c r="I172" s="23">
        <v>200</v>
      </c>
      <c r="J172" s="72">
        <v>40000</v>
      </c>
    </row>
    <row r="173" spans="1:10" ht="25.5">
      <c r="A173" s="9"/>
      <c r="B173" s="27"/>
      <c r="C173" s="27"/>
      <c r="D173" s="27"/>
      <c r="E173" s="27"/>
      <c r="F173" s="28"/>
      <c r="G173" s="25" t="s">
        <v>405</v>
      </c>
      <c r="H173" s="35" t="s">
        <v>406</v>
      </c>
      <c r="I173" s="23"/>
      <c r="J173" s="72">
        <f>SUM(J174:J174)</f>
        <v>50000</v>
      </c>
    </row>
    <row r="174" spans="1:10">
      <c r="A174" s="9"/>
      <c r="B174" s="27"/>
      <c r="C174" s="27"/>
      <c r="D174" s="27"/>
      <c r="E174" s="27"/>
      <c r="F174" s="28"/>
      <c r="G174" s="25" t="s">
        <v>6</v>
      </c>
      <c r="H174" s="30"/>
      <c r="I174" s="23">
        <v>500</v>
      </c>
      <c r="J174" s="72">
        <v>50000</v>
      </c>
    </row>
    <row r="175" spans="1:10" ht="38.25">
      <c r="A175" s="9"/>
      <c r="B175" s="27"/>
      <c r="C175" s="27"/>
      <c r="D175" s="27"/>
      <c r="E175" s="27"/>
      <c r="F175" s="28"/>
      <c r="G175" s="52" t="s">
        <v>172</v>
      </c>
      <c r="H175" s="91" t="s">
        <v>175</v>
      </c>
      <c r="I175" s="23"/>
      <c r="J175" s="41">
        <f>SUM(J176+J179)</f>
        <v>492718.7</v>
      </c>
    </row>
    <row r="176" spans="1:10">
      <c r="A176" s="9"/>
      <c r="B176" s="27"/>
      <c r="C176" s="27"/>
      <c r="D176" s="27"/>
      <c r="E176" s="27"/>
      <c r="F176" s="28"/>
      <c r="G176" s="52" t="s">
        <v>173</v>
      </c>
      <c r="H176" s="91" t="s">
        <v>176</v>
      </c>
      <c r="I176" s="23"/>
      <c r="J176" s="41">
        <f>SUM(J177)</f>
        <v>5000</v>
      </c>
    </row>
    <row r="177" spans="1:10" ht="25.5">
      <c r="A177" s="9"/>
      <c r="B177" s="27"/>
      <c r="C177" s="27"/>
      <c r="D177" s="27"/>
      <c r="E177" s="27"/>
      <c r="F177" s="28"/>
      <c r="G177" s="25" t="s">
        <v>174</v>
      </c>
      <c r="H177" s="44" t="s">
        <v>177</v>
      </c>
      <c r="I177" s="23"/>
      <c r="J177" s="24">
        <f>SUM(J178)</f>
        <v>5000</v>
      </c>
    </row>
    <row r="178" spans="1:10" ht="25.5">
      <c r="A178" s="9"/>
      <c r="B178" s="27"/>
      <c r="C178" s="27"/>
      <c r="D178" s="27"/>
      <c r="E178" s="27"/>
      <c r="F178" s="28"/>
      <c r="G178" s="25" t="s">
        <v>4</v>
      </c>
      <c r="H178" s="35" t="s">
        <v>0</v>
      </c>
      <c r="I178" s="23">
        <v>600</v>
      </c>
      <c r="J178" s="24">
        <v>5000</v>
      </c>
    </row>
    <row r="179" spans="1:10">
      <c r="A179" s="9"/>
      <c r="B179" s="27"/>
      <c r="C179" s="27"/>
      <c r="D179" s="27"/>
      <c r="E179" s="27"/>
      <c r="F179" s="28"/>
      <c r="G179" s="25" t="s">
        <v>510</v>
      </c>
      <c r="H179" s="44" t="s">
        <v>509</v>
      </c>
      <c r="I179" s="23"/>
      <c r="J179" s="24">
        <f>SUM(J180)</f>
        <v>487718.7</v>
      </c>
    </row>
    <row r="180" spans="1:10">
      <c r="A180" s="9"/>
      <c r="B180" s="27"/>
      <c r="C180" s="27"/>
      <c r="D180" s="27"/>
      <c r="E180" s="27"/>
      <c r="F180" s="28"/>
      <c r="G180" s="25" t="s">
        <v>511</v>
      </c>
      <c r="H180" s="44" t="s">
        <v>518</v>
      </c>
      <c r="I180" s="23"/>
      <c r="J180" s="24">
        <f>SUM(J181)</f>
        <v>487718.7</v>
      </c>
    </row>
    <row r="181" spans="1:10" ht="25.5">
      <c r="A181" s="9"/>
      <c r="B181" s="27"/>
      <c r="C181" s="27"/>
      <c r="D181" s="27"/>
      <c r="E181" s="27"/>
      <c r="F181" s="28"/>
      <c r="G181" s="25" t="s">
        <v>2</v>
      </c>
      <c r="H181" s="44"/>
      <c r="I181" s="23">
        <v>200</v>
      </c>
      <c r="J181" s="24">
        <v>487718.7</v>
      </c>
    </row>
    <row r="182" spans="1:10" ht="38.25">
      <c r="A182" s="9"/>
      <c r="B182" s="27"/>
      <c r="C182" s="27"/>
      <c r="D182" s="27"/>
      <c r="E182" s="27"/>
      <c r="F182" s="28"/>
      <c r="G182" s="81" t="s">
        <v>51</v>
      </c>
      <c r="H182" s="92" t="s">
        <v>96</v>
      </c>
      <c r="I182" s="12" t="s">
        <v>0</v>
      </c>
      <c r="J182" s="13">
        <f>SUM(J183+J190)</f>
        <v>18927643.289999999</v>
      </c>
    </row>
    <row r="183" spans="1:10" ht="38.25">
      <c r="A183" s="9"/>
      <c r="B183" s="27"/>
      <c r="C183" s="27"/>
      <c r="D183" s="27"/>
      <c r="E183" s="27"/>
      <c r="F183" s="28"/>
      <c r="G183" s="52" t="s">
        <v>314</v>
      </c>
      <c r="H183" s="91" t="s">
        <v>97</v>
      </c>
      <c r="I183" s="54"/>
      <c r="J183" s="93">
        <f>SUM(J187+J184)</f>
        <v>1014601.99</v>
      </c>
    </row>
    <row r="184" spans="1:10" ht="63.75">
      <c r="A184" s="9"/>
      <c r="B184" s="84"/>
      <c r="C184" s="84"/>
      <c r="D184" s="84"/>
      <c r="E184" s="84"/>
      <c r="F184" s="85"/>
      <c r="G184" s="52" t="s">
        <v>247</v>
      </c>
      <c r="H184" s="53" t="s">
        <v>197</v>
      </c>
      <c r="I184" s="54"/>
      <c r="J184" s="80">
        <f>SUM(J185)</f>
        <v>905601.99</v>
      </c>
    </row>
    <row r="185" spans="1:10" ht="38.25">
      <c r="A185" s="9"/>
      <c r="B185" s="84"/>
      <c r="C185" s="84"/>
      <c r="D185" s="84"/>
      <c r="E185" s="84"/>
      <c r="F185" s="85"/>
      <c r="G185" s="25" t="s">
        <v>253</v>
      </c>
      <c r="H185" s="35" t="s">
        <v>250</v>
      </c>
      <c r="I185" s="23"/>
      <c r="J185" s="80">
        <f>SUM(J186)</f>
        <v>905601.99</v>
      </c>
    </row>
    <row r="186" spans="1:10" ht="25.5">
      <c r="A186" s="9"/>
      <c r="B186" s="84"/>
      <c r="C186" s="84"/>
      <c r="D186" s="84"/>
      <c r="E186" s="84"/>
      <c r="F186" s="85"/>
      <c r="G186" s="25" t="s">
        <v>2</v>
      </c>
      <c r="H186" s="35" t="s">
        <v>0</v>
      </c>
      <c r="I186" s="23">
        <v>200</v>
      </c>
      <c r="J186" s="94">
        <v>905601.99</v>
      </c>
    </row>
    <row r="187" spans="1:10" ht="25.5">
      <c r="A187" s="9"/>
      <c r="B187" s="84"/>
      <c r="C187" s="84"/>
      <c r="D187" s="84"/>
      <c r="E187" s="84"/>
      <c r="F187" s="85"/>
      <c r="G187" s="21" t="s">
        <v>198</v>
      </c>
      <c r="H187" s="95" t="s">
        <v>248</v>
      </c>
      <c r="I187" s="96"/>
      <c r="J187" s="80">
        <f>SUM(J188)</f>
        <v>109000</v>
      </c>
    </row>
    <row r="188" spans="1:10" ht="25.5">
      <c r="A188" s="9"/>
      <c r="B188" s="84"/>
      <c r="C188" s="84"/>
      <c r="D188" s="84"/>
      <c r="E188" s="84"/>
      <c r="F188" s="85"/>
      <c r="G188" s="21" t="s">
        <v>199</v>
      </c>
      <c r="H188" s="95" t="s">
        <v>249</v>
      </c>
      <c r="I188" s="96"/>
      <c r="J188" s="80">
        <f>SUM(J189)</f>
        <v>109000</v>
      </c>
    </row>
    <row r="189" spans="1:10" ht="25.5">
      <c r="A189" s="9"/>
      <c r="B189" s="84"/>
      <c r="C189" s="84"/>
      <c r="D189" s="84"/>
      <c r="E189" s="84"/>
      <c r="F189" s="85"/>
      <c r="G189" s="25" t="s">
        <v>2</v>
      </c>
      <c r="H189" s="35" t="s">
        <v>0</v>
      </c>
      <c r="I189" s="23">
        <v>200</v>
      </c>
      <c r="J189" s="94">
        <v>109000</v>
      </c>
    </row>
    <row r="190" spans="1:10" ht="38.25">
      <c r="A190" s="9"/>
      <c r="B190" s="84"/>
      <c r="C190" s="84"/>
      <c r="D190" s="84"/>
      <c r="E190" s="84"/>
      <c r="F190" s="85"/>
      <c r="G190" s="52" t="s">
        <v>386</v>
      </c>
      <c r="H190" s="89" t="s">
        <v>188</v>
      </c>
      <c r="I190" s="16" t="s">
        <v>0</v>
      </c>
      <c r="J190" s="41">
        <f>SUM(J191)</f>
        <v>17913041.300000001</v>
      </c>
    </row>
    <row r="191" spans="1:10" ht="51">
      <c r="A191" s="9"/>
      <c r="B191" s="84"/>
      <c r="C191" s="84"/>
      <c r="D191" s="84"/>
      <c r="E191" s="84"/>
      <c r="F191" s="85"/>
      <c r="G191" s="97" t="s">
        <v>296</v>
      </c>
      <c r="H191" s="98" t="s">
        <v>189</v>
      </c>
      <c r="I191" s="54"/>
      <c r="J191" s="41">
        <f>SUM(J192)</f>
        <v>17913041.300000001</v>
      </c>
    </row>
    <row r="192" spans="1:10" ht="25.5">
      <c r="A192" s="9"/>
      <c r="B192" s="200" t="s">
        <v>25</v>
      </c>
      <c r="C192" s="200"/>
      <c r="D192" s="200"/>
      <c r="E192" s="200"/>
      <c r="F192" s="201"/>
      <c r="G192" s="25" t="s">
        <v>52</v>
      </c>
      <c r="H192" s="99" t="s">
        <v>251</v>
      </c>
      <c r="I192" s="23"/>
      <c r="J192" s="24">
        <f>SUM(J193:J195)</f>
        <v>17913041.300000001</v>
      </c>
    </row>
    <row r="193" spans="1:10" ht="51">
      <c r="A193" s="9"/>
      <c r="B193" s="18"/>
      <c r="C193" s="18"/>
      <c r="D193" s="18"/>
      <c r="E193" s="18"/>
      <c r="F193" s="19"/>
      <c r="G193" s="25" t="s">
        <v>3</v>
      </c>
      <c r="H193" s="99"/>
      <c r="I193" s="23">
        <v>100</v>
      </c>
      <c r="J193" s="24">
        <v>15014741.300000001</v>
      </c>
    </row>
    <row r="194" spans="1:10" ht="25.5">
      <c r="A194" s="9"/>
      <c r="B194" s="18"/>
      <c r="C194" s="18"/>
      <c r="D194" s="18"/>
      <c r="E194" s="18"/>
      <c r="F194" s="19"/>
      <c r="G194" s="25" t="s">
        <v>2</v>
      </c>
      <c r="H194" s="35" t="s">
        <v>0</v>
      </c>
      <c r="I194" s="23">
        <v>200</v>
      </c>
      <c r="J194" s="24">
        <v>2864800</v>
      </c>
    </row>
    <row r="195" spans="1:10">
      <c r="A195" s="9"/>
      <c r="B195" s="32"/>
      <c r="C195" s="32"/>
      <c r="D195" s="32"/>
      <c r="E195" s="32"/>
      <c r="F195" s="33"/>
      <c r="G195" s="25" t="s">
        <v>1</v>
      </c>
      <c r="H195" s="35" t="s">
        <v>0</v>
      </c>
      <c r="I195" s="23">
        <v>800</v>
      </c>
      <c r="J195" s="24">
        <v>33500</v>
      </c>
    </row>
    <row r="196" spans="1:10" ht="25.5">
      <c r="A196" s="9"/>
      <c r="B196" s="204">
        <v>200</v>
      </c>
      <c r="C196" s="204"/>
      <c r="D196" s="204"/>
      <c r="E196" s="204"/>
      <c r="F196" s="205"/>
      <c r="G196" s="100" t="s">
        <v>53</v>
      </c>
      <c r="H196" s="101" t="s">
        <v>98</v>
      </c>
      <c r="I196" s="12" t="s">
        <v>0</v>
      </c>
      <c r="J196" s="102">
        <f>SUM(J204+J197)</f>
        <v>107802396.57000001</v>
      </c>
    </row>
    <row r="197" spans="1:10" ht="25.5">
      <c r="A197" s="9"/>
      <c r="B197" s="206">
        <v>600</v>
      </c>
      <c r="C197" s="206"/>
      <c r="D197" s="206"/>
      <c r="E197" s="206"/>
      <c r="F197" s="207"/>
      <c r="G197" s="56" t="s">
        <v>192</v>
      </c>
      <c r="H197" s="103" t="s">
        <v>99</v>
      </c>
      <c r="I197" s="54" t="s">
        <v>0</v>
      </c>
      <c r="J197" s="90">
        <f>SUM(J198+J201)</f>
        <v>543080</v>
      </c>
    </row>
    <row r="198" spans="1:10" ht="51">
      <c r="A198" s="9"/>
      <c r="B198" s="202" t="s">
        <v>24</v>
      </c>
      <c r="C198" s="202"/>
      <c r="D198" s="202"/>
      <c r="E198" s="202"/>
      <c r="F198" s="203"/>
      <c r="G198" s="56" t="s">
        <v>194</v>
      </c>
      <c r="H198" s="104" t="s">
        <v>101</v>
      </c>
      <c r="I198" s="54"/>
      <c r="J198" s="72">
        <f>SUM(J199)</f>
        <v>450000</v>
      </c>
    </row>
    <row r="199" spans="1:10" ht="25.5">
      <c r="A199" s="9"/>
      <c r="B199" s="84"/>
      <c r="C199" s="84"/>
      <c r="D199" s="84"/>
      <c r="E199" s="84"/>
      <c r="F199" s="85"/>
      <c r="G199" s="51" t="s">
        <v>56</v>
      </c>
      <c r="H199" s="105" t="s">
        <v>254</v>
      </c>
      <c r="I199" s="23"/>
      <c r="J199" s="72">
        <f>SUM(J200)</f>
        <v>450000</v>
      </c>
    </row>
    <row r="200" spans="1:10" ht="25.5">
      <c r="A200" s="9"/>
      <c r="B200" s="84"/>
      <c r="C200" s="84"/>
      <c r="D200" s="84"/>
      <c r="E200" s="84"/>
      <c r="F200" s="85"/>
      <c r="G200" s="25" t="s">
        <v>4</v>
      </c>
      <c r="H200" s="105"/>
      <c r="I200" s="23">
        <v>600</v>
      </c>
      <c r="J200" s="72">
        <v>450000</v>
      </c>
    </row>
    <row r="201" spans="1:10" ht="63.75">
      <c r="A201" s="9"/>
      <c r="B201" s="84"/>
      <c r="C201" s="84"/>
      <c r="D201" s="84"/>
      <c r="E201" s="84"/>
      <c r="F201" s="85"/>
      <c r="G201" s="52" t="s">
        <v>297</v>
      </c>
      <c r="H201" s="106" t="s">
        <v>170</v>
      </c>
      <c r="I201" s="54"/>
      <c r="J201" s="90">
        <f>SUM(J202)</f>
        <v>93080</v>
      </c>
    </row>
    <row r="202" spans="1:10" ht="25.5">
      <c r="A202" s="9"/>
      <c r="B202" s="84"/>
      <c r="C202" s="84"/>
      <c r="D202" s="84"/>
      <c r="E202" s="84"/>
      <c r="F202" s="85"/>
      <c r="G202" s="25" t="s">
        <v>56</v>
      </c>
      <c r="H202" s="107" t="s">
        <v>255</v>
      </c>
      <c r="I202" s="23"/>
      <c r="J202" s="80">
        <f>SUM(J203)</f>
        <v>93080</v>
      </c>
    </row>
    <row r="203" spans="1:10" ht="25.5">
      <c r="A203" s="9"/>
      <c r="B203" s="84"/>
      <c r="C203" s="84"/>
      <c r="D203" s="84"/>
      <c r="E203" s="84"/>
      <c r="F203" s="85"/>
      <c r="G203" s="25" t="s">
        <v>4</v>
      </c>
      <c r="H203" s="105"/>
      <c r="I203" s="23">
        <v>600</v>
      </c>
      <c r="J203" s="80">
        <v>93080</v>
      </c>
    </row>
    <row r="204" spans="1:10" ht="25.5">
      <c r="A204" s="9"/>
      <c r="B204" s="84"/>
      <c r="C204" s="84"/>
      <c r="D204" s="84"/>
      <c r="E204" s="84"/>
      <c r="F204" s="85"/>
      <c r="G204" s="56" t="s">
        <v>387</v>
      </c>
      <c r="H204" s="103" t="s">
        <v>193</v>
      </c>
      <c r="I204" s="54" t="s">
        <v>0</v>
      </c>
      <c r="J204" s="90">
        <f>SUM(J230+J205+J235)</f>
        <v>107259316.57000001</v>
      </c>
    </row>
    <row r="205" spans="1:10" ht="25.5">
      <c r="A205" s="9"/>
      <c r="B205" s="84"/>
      <c r="C205" s="84"/>
      <c r="D205" s="84"/>
      <c r="E205" s="84"/>
      <c r="F205" s="85"/>
      <c r="G205" s="14" t="s">
        <v>100</v>
      </c>
      <c r="H205" s="108" t="s">
        <v>195</v>
      </c>
      <c r="I205" s="54"/>
      <c r="J205" s="90">
        <f>SUM(J206+J212+J214+J208+J222+J224+J218+J226+J228+J216+J220)</f>
        <v>102563288.7</v>
      </c>
    </row>
    <row r="206" spans="1:10" ht="25.5">
      <c r="A206" s="9"/>
      <c r="B206" s="200" t="s">
        <v>23</v>
      </c>
      <c r="C206" s="200"/>
      <c r="D206" s="200"/>
      <c r="E206" s="200"/>
      <c r="F206" s="201"/>
      <c r="G206" s="25" t="s">
        <v>43</v>
      </c>
      <c r="H206" s="99" t="s">
        <v>256</v>
      </c>
      <c r="I206" s="23"/>
      <c r="J206" s="72">
        <f>SUM(J207)</f>
        <v>17342147</v>
      </c>
    </row>
    <row r="207" spans="1:10" ht="25.5">
      <c r="A207" s="9"/>
      <c r="B207" s="18"/>
      <c r="C207" s="18"/>
      <c r="D207" s="18"/>
      <c r="E207" s="18"/>
      <c r="F207" s="19"/>
      <c r="G207" s="25" t="s">
        <v>4</v>
      </c>
      <c r="H207" s="35" t="s">
        <v>0</v>
      </c>
      <c r="I207" s="23">
        <v>600</v>
      </c>
      <c r="J207" s="72">
        <v>17342147</v>
      </c>
    </row>
    <row r="208" spans="1:10">
      <c r="A208" s="9"/>
      <c r="B208" s="18"/>
      <c r="C208" s="18"/>
      <c r="D208" s="18"/>
      <c r="E208" s="18"/>
      <c r="F208" s="19"/>
      <c r="G208" s="25" t="s">
        <v>145</v>
      </c>
      <c r="H208" s="44" t="s">
        <v>257</v>
      </c>
      <c r="I208" s="23"/>
      <c r="J208" s="80">
        <f>SUM(J209:J211)</f>
        <v>7020999.79</v>
      </c>
    </row>
    <row r="209" spans="1:10" ht="51">
      <c r="A209" s="9"/>
      <c r="B209" s="18"/>
      <c r="C209" s="18"/>
      <c r="D209" s="18"/>
      <c r="E209" s="18"/>
      <c r="F209" s="19"/>
      <c r="G209" s="25" t="s">
        <v>3</v>
      </c>
      <c r="H209" s="44"/>
      <c r="I209" s="23">
        <v>100</v>
      </c>
      <c r="J209" s="80">
        <v>6377999.79</v>
      </c>
    </row>
    <row r="210" spans="1:10" ht="25.5">
      <c r="A210" s="9"/>
      <c r="B210" s="18"/>
      <c r="C210" s="18"/>
      <c r="D210" s="18"/>
      <c r="E210" s="18"/>
      <c r="F210" s="19"/>
      <c r="G210" s="25" t="s">
        <v>2</v>
      </c>
      <c r="H210" s="44"/>
      <c r="I210" s="23">
        <v>200</v>
      </c>
      <c r="J210" s="80">
        <v>633095</v>
      </c>
    </row>
    <row r="211" spans="1:10">
      <c r="A211" s="9"/>
      <c r="B211" s="18"/>
      <c r="C211" s="18"/>
      <c r="D211" s="18"/>
      <c r="E211" s="18"/>
      <c r="F211" s="19"/>
      <c r="G211" s="25" t="s">
        <v>1</v>
      </c>
      <c r="H211" s="35" t="s">
        <v>0</v>
      </c>
      <c r="I211" s="23">
        <v>800</v>
      </c>
      <c r="J211" s="80">
        <v>9905</v>
      </c>
    </row>
    <row r="212" spans="1:10" ht="25.5">
      <c r="A212" s="9"/>
      <c r="B212" s="18"/>
      <c r="C212" s="18"/>
      <c r="D212" s="18"/>
      <c r="E212" s="18"/>
      <c r="F212" s="19"/>
      <c r="G212" s="25" t="s">
        <v>54</v>
      </c>
      <c r="H212" s="35" t="s">
        <v>258</v>
      </c>
      <c r="I212" s="23"/>
      <c r="J212" s="72">
        <f>SUM(J213:J213)</f>
        <v>18392599.399999999</v>
      </c>
    </row>
    <row r="213" spans="1:10" ht="25.5">
      <c r="A213" s="9"/>
      <c r="B213" s="18"/>
      <c r="C213" s="18"/>
      <c r="D213" s="18"/>
      <c r="E213" s="18"/>
      <c r="F213" s="19"/>
      <c r="G213" s="25" t="s">
        <v>4</v>
      </c>
      <c r="H213" s="35" t="s">
        <v>0</v>
      </c>
      <c r="I213" s="23">
        <v>600</v>
      </c>
      <c r="J213" s="72">
        <v>18392599.399999999</v>
      </c>
    </row>
    <row r="214" spans="1:10">
      <c r="A214" s="9"/>
      <c r="B214" s="206">
        <v>800</v>
      </c>
      <c r="C214" s="206"/>
      <c r="D214" s="206"/>
      <c r="E214" s="206"/>
      <c r="F214" s="207"/>
      <c r="G214" s="21" t="s">
        <v>55</v>
      </c>
      <c r="H214" s="99" t="s">
        <v>259</v>
      </c>
      <c r="I214" s="23"/>
      <c r="J214" s="72">
        <f>SUM(J215)</f>
        <v>6105112.6699999999</v>
      </c>
    </row>
    <row r="215" spans="1:10" ht="25.5">
      <c r="A215" s="9"/>
      <c r="B215" s="208" t="s">
        <v>22</v>
      </c>
      <c r="C215" s="208"/>
      <c r="D215" s="208"/>
      <c r="E215" s="208"/>
      <c r="F215" s="209"/>
      <c r="G215" s="25" t="s">
        <v>4</v>
      </c>
      <c r="H215" s="35" t="s">
        <v>0</v>
      </c>
      <c r="I215" s="23">
        <v>600</v>
      </c>
      <c r="J215" s="72">
        <v>6105112.6699999999</v>
      </c>
    </row>
    <row r="216" spans="1:10" ht="38.25">
      <c r="A216" s="9"/>
      <c r="B216" s="206">
        <v>300</v>
      </c>
      <c r="C216" s="206"/>
      <c r="D216" s="206"/>
      <c r="E216" s="206"/>
      <c r="F216" s="207"/>
      <c r="G216" s="25" t="s">
        <v>480</v>
      </c>
      <c r="H216" s="35" t="s">
        <v>481</v>
      </c>
      <c r="I216" s="23"/>
      <c r="J216" s="72">
        <f>SUM(J217)</f>
        <v>81059</v>
      </c>
    </row>
    <row r="217" spans="1:10" ht="25.5">
      <c r="A217" s="9"/>
      <c r="B217" s="27"/>
      <c r="C217" s="27"/>
      <c r="D217" s="27"/>
      <c r="E217" s="27"/>
      <c r="F217" s="28"/>
      <c r="G217" s="25" t="s">
        <v>4</v>
      </c>
      <c r="H217" s="39" t="s">
        <v>0</v>
      </c>
      <c r="I217" s="23">
        <v>600</v>
      </c>
      <c r="J217" s="24">
        <v>81059</v>
      </c>
    </row>
    <row r="218" spans="1:10" ht="25.5">
      <c r="A218" s="9"/>
      <c r="B218" s="27"/>
      <c r="C218" s="27"/>
      <c r="D218" s="27"/>
      <c r="E218" s="27"/>
      <c r="F218" s="28"/>
      <c r="G218" s="25" t="s">
        <v>163</v>
      </c>
      <c r="H218" s="35" t="s">
        <v>441</v>
      </c>
      <c r="I218" s="23"/>
      <c r="J218" s="72">
        <f>SUM(J219)</f>
        <v>29158819</v>
      </c>
    </row>
    <row r="219" spans="1:10" ht="25.5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29158819</v>
      </c>
    </row>
    <row r="220" spans="1:10" ht="38.25">
      <c r="A220" s="9"/>
      <c r="B220" s="27"/>
      <c r="C220" s="27"/>
      <c r="D220" s="27"/>
      <c r="E220" s="27"/>
      <c r="F220" s="28"/>
      <c r="G220" s="25" t="s">
        <v>482</v>
      </c>
      <c r="H220" s="35" t="s">
        <v>483</v>
      </c>
      <c r="I220" s="23"/>
      <c r="J220" s="72">
        <f>SUM(J221)</f>
        <v>600000</v>
      </c>
    </row>
    <row r="221" spans="1:10" ht="25.5">
      <c r="A221" s="9"/>
      <c r="B221" s="27"/>
      <c r="C221" s="27"/>
      <c r="D221" s="27"/>
      <c r="E221" s="27"/>
      <c r="F221" s="28"/>
      <c r="G221" s="25" t="s">
        <v>4</v>
      </c>
      <c r="H221" s="35" t="s">
        <v>0</v>
      </c>
      <c r="I221" s="23">
        <v>600</v>
      </c>
      <c r="J221" s="24">
        <v>600000</v>
      </c>
    </row>
    <row r="222" spans="1:10" ht="25.5">
      <c r="A222" s="9"/>
      <c r="B222" s="27"/>
      <c r="C222" s="27"/>
      <c r="D222" s="27"/>
      <c r="E222" s="27"/>
      <c r="F222" s="28"/>
      <c r="G222" s="21" t="s">
        <v>163</v>
      </c>
      <c r="H222" s="35" t="s">
        <v>260</v>
      </c>
      <c r="I222" s="54"/>
      <c r="J222" s="72">
        <f>SUM(J223)</f>
        <v>22594021</v>
      </c>
    </row>
    <row r="223" spans="1:10" ht="25.5">
      <c r="A223" s="9"/>
      <c r="B223" s="27"/>
      <c r="C223" s="27"/>
      <c r="D223" s="27"/>
      <c r="E223" s="27"/>
      <c r="F223" s="28"/>
      <c r="G223" s="109" t="s">
        <v>4</v>
      </c>
      <c r="H223" s="26" t="s">
        <v>0</v>
      </c>
      <c r="I223" s="23">
        <v>600</v>
      </c>
      <c r="J223" s="72">
        <v>22594021</v>
      </c>
    </row>
    <row r="224" spans="1:10" ht="38.25">
      <c r="A224" s="9"/>
      <c r="B224" s="27"/>
      <c r="C224" s="27"/>
      <c r="D224" s="27"/>
      <c r="E224" s="27"/>
      <c r="F224" s="28"/>
      <c r="G224" s="109" t="s">
        <v>402</v>
      </c>
      <c r="H224" s="26" t="s">
        <v>403</v>
      </c>
      <c r="I224" s="23"/>
      <c r="J224" s="72">
        <f>SUM(J225)</f>
        <v>1093192.51</v>
      </c>
    </row>
    <row r="225" spans="1:10" ht="25.5">
      <c r="A225" s="9"/>
      <c r="B225" s="27"/>
      <c r="C225" s="27"/>
      <c r="D225" s="27"/>
      <c r="E225" s="27"/>
      <c r="F225" s="28"/>
      <c r="G225" s="25" t="s">
        <v>4</v>
      </c>
      <c r="H225" s="44" t="s">
        <v>0</v>
      </c>
      <c r="I225" s="23">
        <v>600</v>
      </c>
      <c r="J225" s="72">
        <v>1093192.51</v>
      </c>
    </row>
    <row r="226" spans="1:10" ht="25.5">
      <c r="A226" s="9"/>
      <c r="B226" s="27"/>
      <c r="C226" s="27"/>
      <c r="D226" s="27"/>
      <c r="E226" s="27"/>
      <c r="F226" s="28"/>
      <c r="G226" s="25" t="s">
        <v>311</v>
      </c>
      <c r="H226" s="35" t="s">
        <v>310</v>
      </c>
      <c r="I226" s="23"/>
      <c r="J226" s="72">
        <f>SUM(J227)</f>
        <v>38352</v>
      </c>
    </row>
    <row r="227" spans="1:10" ht="25.5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38352</v>
      </c>
    </row>
    <row r="228" spans="1:10" ht="25.5">
      <c r="A228" s="9"/>
      <c r="B228" s="27"/>
      <c r="C228" s="27"/>
      <c r="D228" s="27"/>
      <c r="E228" s="27"/>
      <c r="F228" s="28"/>
      <c r="G228" s="25" t="s">
        <v>459</v>
      </c>
      <c r="H228" s="35" t="s">
        <v>458</v>
      </c>
      <c r="I228" s="23"/>
      <c r="J228" s="72">
        <f>SUM(J229)</f>
        <v>136986.32999999999</v>
      </c>
    </row>
    <row r="229" spans="1:10" ht="25.5">
      <c r="A229" s="9"/>
      <c r="B229" s="27"/>
      <c r="C229" s="27"/>
      <c r="D229" s="27"/>
      <c r="E229" s="27"/>
      <c r="F229" s="28"/>
      <c r="G229" s="109" t="s">
        <v>4</v>
      </c>
      <c r="H229" s="26" t="s">
        <v>0</v>
      </c>
      <c r="I229" s="23">
        <v>600</v>
      </c>
      <c r="J229" s="72">
        <v>136986.32999999999</v>
      </c>
    </row>
    <row r="230" spans="1:10" ht="25.5">
      <c r="A230" s="9"/>
      <c r="B230" s="27"/>
      <c r="C230" s="27"/>
      <c r="D230" s="27"/>
      <c r="E230" s="27"/>
      <c r="F230" s="28"/>
      <c r="G230" s="52" t="s">
        <v>169</v>
      </c>
      <c r="H230" s="53" t="s">
        <v>196</v>
      </c>
      <c r="I230" s="54"/>
      <c r="J230" s="24">
        <f>J231+J233</f>
        <v>2141851</v>
      </c>
    </row>
    <row r="231" spans="1:10" ht="25.5">
      <c r="A231" s="9"/>
      <c r="B231" s="27"/>
      <c r="C231" s="27"/>
      <c r="D231" s="27"/>
      <c r="E231" s="27"/>
      <c r="F231" s="28"/>
      <c r="G231" s="25" t="s">
        <v>171</v>
      </c>
      <c r="H231" s="35" t="s">
        <v>261</v>
      </c>
      <c r="I231" s="23"/>
      <c r="J231" s="24">
        <f>SUM(J232:J232)</f>
        <v>1841851</v>
      </c>
    </row>
    <row r="232" spans="1:10" ht="25.5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1841851</v>
      </c>
    </row>
    <row r="233" spans="1:10" ht="51">
      <c r="A233" s="9"/>
      <c r="B233" s="27"/>
      <c r="C233" s="27"/>
      <c r="D233" s="27"/>
      <c r="E233" s="27"/>
      <c r="F233" s="28"/>
      <c r="G233" s="109" t="s">
        <v>319</v>
      </c>
      <c r="H233" s="26" t="s">
        <v>320</v>
      </c>
      <c r="I233" s="23"/>
      <c r="J233" s="24">
        <f>SUM(J234:J234)</f>
        <v>300000</v>
      </c>
    </row>
    <row r="234" spans="1:10" ht="25.5">
      <c r="A234" s="9"/>
      <c r="B234" s="27"/>
      <c r="C234" s="27"/>
      <c r="D234" s="27"/>
      <c r="E234" s="27"/>
      <c r="F234" s="28"/>
      <c r="G234" s="25" t="s">
        <v>4</v>
      </c>
      <c r="H234" s="35" t="s">
        <v>0</v>
      </c>
      <c r="I234" s="23">
        <v>600</v>
      </c>
      <c r="J234" s="72">
        <v>300000</v>
      </c>
    </row>
    <row r="235" spans="1:10" ht="25.5">
      <c r="A235" s="9"/>
      <c r="B235" s="27"/>
      <c r="C235" s="27"/>
      <c r="D235" s="27"/>
      <c r="E235" s="27"/>
      <c r="F235" s="28"/>
      <c r="G235" s="25" t="s">
        <v>464</v>
      </c>
      <c r="H235" s="35" t="s">
        <v>465</v>
      </c>
      <c r="I235" s="23"/>
      <c r="J235" s="24">
        <f>SUM(J236+J238)</f>
        <v>2554176.87</v>
      </c>
    </row>
    <row r="236" spans="1:10" ht="25.5">
      <c r="A236" s="9"/>
      <c r="B236" s="27"/>
      <c r="C236" s="27"/>
      <c r="D236" s="27"/>
      <c r="E236" s="27"/>
      <c r="F236" s="28"/>
      <c r="G236" s="25" t="s">
        <v>467</v>
      </c>
      <c r="H236" s="35" t="s">
        <v>468</v>
      </c>
      <c r="I236" s="23"/>
      <c r="J236" s="24">
        <f>SUM(J237:J237)</f>
        <v>127708.87</v>
      </c>
    </row>
    <row r="237" spans="1:10" ht="25.5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24">
        <v>127708.87</v>
      </c>
    </row>
    <row r="238" spans="1:10" ht="25.5">
      <c r="A238" s="9"/>
      <c r="B238" s="27"/>
      <c r="C238" s="27"/>
      <c r="D238" s="27"/>
      <c r="E238" s="27"/>
      <c r="F238" s="28"/>
      <c r="G238" s="25" t="s">
        <v>404</v>
      </c>
      <c r="H238" s="35" t="s">
        <v>466</v>
      </c>
      <c r="I238" s="23"/>
      <c r="J238" s="24">
        <f>SUM(J239:J239)</f>
        <v>2426468</v>
      </c>
    </row>
    <row r="239" spans="1:10" ht="25.5">
      <c r="A239" s="9"/>
      <c r="B239" s="27"/>
      <c r="C239" s="27"/>
      <c r="D239" s="27"/>
      <c r="E239" s="27"/>
      <c r="F239" s="28"/>
      <c r="G239" s="25" t="s">
        <v>4</v>
      </c>
      <c r="H239" s="35" t="s">
        <v>0</v>
      </c>
      <c r="I239" s="23">
        <v>600</v>
      </c>
      <c r="J239" s="72">
        <v>2426468</v>
      </c>
    </row>
    <row r="240" spans="1:10" ht="25.5">
      <c r="A240" s="9"/>
      <c r="B240" s="27"/>
      <c r="C240" s="27"/>
      <c r="D240" s="27"/>
      <c r="E240" s="27"/>
      <c r="F240" s="28"/>
      <c r="G240" s="110" t="s">
        <v>132</v>
      </c>
      <c r="H240" s="11" t="s">
        <v>134</v>
      </c>
      <c r="I240" s="12" t="s">
        <v>0</v>
      </c>
      <c r="J240" s="13">
        <f t="shared" ref="J240" si="1">SUM(J241)</f>
        <v>702046.05</v>
      </c>
    </row>
    <row r="241" spans="1:10" ht="38.25">
      <c r="A241" s="9"/>
      <c r="B241" s="27"/>
      <c r="C241" s="27"/>
      <c r="D241" s="27"/>
      <c r="E241" s="27"/>
      <c r="F241" s="28"/>
      <c r="G241" s="111" t="s">
        <v>153</v>
      </c>
      <c r="H241" s="112" t="s">
        <v>133</v>
      </c>
      <c r="I241" s="113" t="s">
        <v>0</v>
      </c>
      <c r="J241" s="41">
        <f>SUM(J242)</f>
        <v>702046.05</v>
      </c>
    </row>
    <row r="242" spans="1:10" ht="51">
      <c r="A242" s="9"/>
      <c r="B242" s="27"/>
      <c r="C242" s="27"/>
      <c r="D242" s="27"/>
      <c r="E242" s="27"/>
      <c r="F242" s="28"/>
      <c r="G242" s="111" t="s">
        <v>323</v>
      </c>
      <c r="H242" s="112" t="s">
        <v>324</v>
      </c>
      <c r="I242" s="113"/>
      <c r="J242" s="41">
        <f>SUM(J243)</f>
        <v>702046.05</v>
      </c>
    </row>
    <row r="243" spans="1:10" ht="25.5">
      <c r="A243" s="9"/>
      <c r="B243" s="27"/>
      <c r="C243" s="27"/>
      <c r="D243" s="27"/>
      <c r="E243" s="27"/>
      <c r="F243" s="28"/>
      <c r="G243" s="114" t="s">
        <v>152</v>
      </c>
      <c r="H243" s="115" t="s">
        <v>325</v>
      </c>
      <c r="I243" s="116"/>
      <c r="J243" s="24">
        <f>SUM(J244)</f>
        <v>702046.05</v>
      </c>
    </row>
    <row r="244" spans="1:10" ht="25.5">
      <c r="A244" s="9"/>
      <c r="B244" s="27"/>
      <c r="C244" s="27"/>
      <c r="D244" s="27"/>
      <c r="E244" s="27"/>
      <c r="F244" s="28"/>
      <c r="G244" s="114" t="s">
        <v>4</v>
      </c>
      <c r="H244" s="112"/>
      <c r="I244" s="116">
        <v>600</v>
      </c>
      <c r="J244" s="24">
        <v>702046.05</v>
      </c>
    </row>
    <row r="245" spans="1:10" ht="25.5">
      <c r="A245" s="9"/>
      <c r="B245" s="27"/>
      <c r="C245" s="27"/>
      <c r="D245" s="27"/>
      <c r="E245" s="27"/>
      <c r="F245" s="28"/>
      <c r="G245" s="81" t="s">
        <v>57</v>
      </c>
      <c r="H245" s="117" t="s">
        <v>102</v>
      </c>
      <c r="I245" s="12" t="s">
        <v>0</v>
      </c>
      <c r="J245" s="118">
        <f t="shared" ref="J245" si="2">SUM(J246)</f>
        <v>2887559</v>
      </c>
    </row>
    <row r="246" spans="1:10" ht="38.25">
      <c r="A246" s="9"/>
      <c r="B246" s="27"/>
      <c r="C246" s="27"/>
      <c r="D246" s="27"/>
      <c r="E246" s="27"/>
      <c r="F246" s="28"/>
      <c r="G246" s="14" t="s">
        <v>140</v>
      </c>
      <c r="H246" s="20" t="s">
        <v>103</v>
      </c>
      <c r="I246" s="54" t="s">
        <v>0</v>
      </c>
      <c r="J246" s="75">
        <f>SUM(J247,J251)</f>
        <v>2887559</v>
      </c>
    </row>
    <row r="247" spans="1:10" ht="25.5">
      <c r="A247" s="9"/>
      <c r="B247" s="27"/>
      <c r="C247" s="27"/>
      <c r="D247" s="27"/>
      <c r="E247" s="27"/>
      <c r="F247" s="28"/>
      <c r="G247" s="14" t="s">
        <v>321</v>
      </c>
      <c r="H247" s="119" t="s">
        <v>179</v>
      </c>
      <c r="I247" s="54"/>
      <c r="J247" s="120">
        <f>SUM(J248)</f>
        <v>1000000</v>
      </c>
    </row>
    <row r="248" spans="1:10">
      <c r="A248" s="9"/>
      <c r="B248" s="27"/>
      <c r="C248" s="27"/>
      <c r="D248" s="27"/>
      <c r="E248" s="27"/>
      <c r="F248" s="28"/>
      <c r="G248" s="21" t="s">
        <v>104</v>
      </c>
      <c r="H248" s="34" t="s">
        <v>180</v>
      </c>
      <c r="I248" s="96"/>
      <c r="J248" s="80">
        <f>SUM(J249:J250)</f>
        <v>1000000</v>
      </c>
    </row>
    <row r="249" spans="1:10" ht="51">
      <c r="A249" s="9"/>
      <c r="B249" s="18"/>
      <c r="C249" s="18"/>
      <c r="D249" s="18"/>
      <c r="E249" s="18"/>
      <c r="F249" s="19"/>
      <c r="G249" s="25" t="s">
        <v>3</v>
      </c>
      <c r="H249" s="99"/>
      <c r="I249" s="23">
        <v>100</v>
      </c>
      <c r="J249" s="80">
        <v>238100</v>
      </c>
    </row>
    <row r="250" spans="1:10" ht="25.5">
      <c r="A250" s="9"/>
      <c r="B250" s="18"/>
      <c r="C250" s="18"/>
      <c r="D250" s="18"/>
      <c r="E250" s="18"/>
      <c r="F250" s="19"/>
      <c r="G250" s="51" t="s">
        <v>2</v>
      </c>
      <c r="H250" s="34"/>
      <c r="I250" s="23">
        <v>200</v>
      </c>
      <c r="J250" s="80">
        <v>761900</v>
      </c>
    </row>
    <row r="251" spans="1:10">
      <c r="A251" s="9"/>
      <c r="B251" s="18"/>
      <c r="C251" s="18"/>
      <c r="D251" s="18"/>
      <c r="E251" s="18"/>
      <c r="F251" s="19"/>
      <c r="G251" s="51" t="s">
        <v>412</v>
      </c>
      <c r="H251" s="34" t="s">
        <v>410</v>
      </c>
      <c r="I251" s="23"/>
      <c r="J251" s="80">
        <f>J252</f>
        <v>1887559</v>
      </c>
    </row>
    <row r="252" spans="1:10">
      <c r="A252" s="9"/>
      <c r="B252" s="18"/>
      <c r="C252" s="18"/>
      <c r="D252" s="18"/>
      <c r="E252" s="18"/>
      <c r="F252" s="19"/>
      <c r="G252" s="51" t="s">
        <v>413</v>
      </c>
      <c r="H252" s="34" t="s">
        <v>411</v>
      </c>
      <c r="I252" s="23"/>
      <c r="J252" s="80">
        <f>SUM(J253:J254)</f>
        <v>1887559</v>
      </c>
    </row>
    <row r="253" spans="1:10" ht="25.5">
      <c r="A253" s="9"/>
      <c r="B253" s="18"/>
      <c r="C253" s="18"/>
      <c r="D253" s="18"/>
      <c r="E253" s="18"/>
      <c r="F253" s="19"/>
      <c r="G253" s="51" t="s">
        <v>414</v>
      </c>
      <c r="H253" s="34"/>
      <c r="I253" s="23">
        <v>200</v>
      </c>
      <c r="J253" s="72">
        <v>453772.03</v>
      </c>
    </row>
    <row r="254" spans="1:10" ht="25.5">
      <c r="A254" s="9"/>
      <c r="B254" s="18"/>
      <c r="C254" s="18"/>
      <c r="D254" s="18"/>
      <c r="E254" s="18"/>
      <c r="F254" s="19"/>
      <c r="G254" s="51" t="s">
        <v>4</v>
      </c>
      <c r="H254" s="34"/>
      <c r="I254" s="23">
        <v>600</v>
      </c>
      <c r="J254" s="72">
        <v>1433786.97</v>
      </c>
    </row>
    <row r="255" spans="1:10" ht="38.25">
      <c r="A255" s="9"/>
      <c r="B255" s="18"/>
      <c r="C255" s="18"/>
      <c r="D255" s="18"/>
      <c r="E255" s="18"/>
      <c r="F255" s="19"/>
      <c r="G255" s="100" t="s">
        <v>58</v>
      </c>
      <c r="H255" s="107" t="s">
        <v>507</v>
      </c>
      <c r="I255" s="12"/>
      <c r="J255" s="13">
        <f>SUM(J256+J265+J285)</f>
        <v>32658125.690000001</v>
      </c>
    </row>
    <row r="256" spans="1:10" ht="38.25">
      <c r="A256" s="9"/>
      <c r="B256" s="18"/>
      <c r="C256" s="18"/>
      <c r="D256" s="18"/>
      <c r="E256" s="18"/>
      <c r="F256" s="19"/>
      <c r="G256" s="121" t="s">
        <v>141</v>
      </c>
      <c r="H256" s="122" t="s">
        <v>105</v>
      </c>
      <c r="I256" s="123"/>
      <c r="J256" s="124">
        <f>SUM(J257+J262)</f>
        <v>6341521.7599999998</v>
      </c>
    </row>
    <row r="257" spans="1:10" ht="25.5">
      <c r="A257" s="9"/>
      <c r="B257" s="18"/>
      <c r="C257" s="18"/>
      <c r="D257" s="18"/>
      <c r="E257" s="18"/>
      <c r="F257" s="19"/>
      <c r="G257" s="125" t="s">
        <v>184</v>
      </c>
      <c r="H257" s="126" t="s">
        <v>183</v>
      </c>
      <c r="I257" s="123"/>
      <c r="J257" s="94">
        <f>SUM(J258)</f>
        <v>1847300</v>
      </c>
    </row>
    <row r="258" spans="1:10" ht="25.5">
      <c r="A258" s="9"/>
      <c r="B258" s="27"/>
      <c r="C258" s="27"/>
      <c r="D258" s="27"/>
      <c r="E258" s="27"/>
      <c r="F258" s="28"/>
      <c r="G258" s="127" t="s">
        <v>186</v>
      </c>
      <c r="H258" s="128" t="s">
        <v>185</v>
      </c>
      <c r="I258" s="129"/>
      <c r="J258" s="94">
        <f>SUM(J259+J260+J261)</f>
        <v>1847300</v>
      </c>
    </row>
    <row r="259" spans="1:10" ht="25.5">
      <c r="A259" s="9"/>
      <c r="B259" s="27"/>
      <c r="C259" s="27"/>
      <c r="D259" s="27"/>
      <c r="E259" s="27"/>
      <c r="F259" s="28"/>
      <c r="G259" s="130" t="s">
        <v>2</v>
      </c>
      <c r="H259" s="131" t="s">
        <v>0</v>
      </c>
      <c r="I259" s="132">
        <v>200</v>
      </c>
      <c r="J259" s="94">
        <v>163420.67000000001</v>
      </c>
    </row>
    <row r="260" spans="1:10" ht="25.5">
      <c r="A260" s="9"/>
      <c r="B260" s="27"/>
      <c r="C260" s="27"/>
      <c r="D260" s="27"/>
      <c r="E260" s="27"/>
      <c r="F260" s="28"/>
      <c r="G260" s="133" t="s">
        <v>69</v>
      </c>
      <c r="H260" s="131"/>
      <c r="I260" s="132">
        <v>400</v>
      </c>
      <c r="J260" s="94">
        <v>1370000</v>
      </c>
    </row>
    <row r="261" spans="1:10" ht="25.5">
      <c r="A261" s="9"/>
      <c r="B261" s="27"/>
      <c r="C261" s="27"/>
      <c r="D261" s="27"/>
      <c r="E261" s="27"/>
      <c r="F261" s="28"/>
      <c r="G261" s="133" t="s">
        <v>4</v>
      </c>
      <c r="H261" s="131"/>
      <c r="I261" s="132">
        <v>600</v>
      </c>
      <c r="J261" s="94">
        <v>313879.33</v>
      </c>
    </row>
    <row r="262" spans="1:10" ht="51">
      <c r="A262" s="9"/>
      <c r="B262" s="27"/>
      <c r="C262" s="27"/>
      <c r="D262" s="27"/>
      <c r="E262" s="27"/>
      <c r="F262" s="28"/>
      <c r="G262" s="134" t="s">
        <v>450</v>
      </c>
      <c r="H262" s="135" t="s">
        <v>451</v>
      </c>
      <c r="I262" s="129"/>
      <c r="J262" s="75">
        <f>SUM(J263:J263)</f>
        <v>4494221.76</v>
      </c>
    </row>
    <row r="263" spans="1:10" ht="25.5">
      <c r="A263" s="9"/>
      <c r="B263" s="27"/>
      <c r="C263" s="27"/>
      <c r="D263" s="27"/>
      <c r="E263" s="27"/>
      <c r="F263" s="28"/>
      <c r="G263" s="133" t="s">
        <v>452</v>
      </c>
      <c r="H263" s="131" t="s">
        <v>453</v>
      </c>
      <c r="I263" s="132"/>
      <c r="J263" s="80">
        <f>SUM(J264:J264)</f>
        <v>4494221.76</v>
      </c>
    </row>
    <row r="264" spans="1:10">
      <c r="A264" s="9"/>
      <c r="B264" s="27"/>
      <c r="C264" s="27"/>
      <c r="D264" s="27"/>
      <c r="E264" s="27"/>
      <c r="F264" s="28"/>
      <c r="G264" s="25" t="s">
        <v>6</v>
      </c>
      <c r="H264" s="35"/>
      <c r="I264" s="23">
        <v>500</v>
      </c>
      <c r="J264" s="94">
        <v>4494221.76</v>
      </c>
    </row>
    <row r="265" spans="1:10" ht="38.25">
      <c r="A265" s="9"/>
      <c r="B265" s="27"/>
      <c r="C265" s="27"/>
      <c r="D265" s="27"/>
      <c r="E265" s="27"/>
      <c r="F265" s="28"/>
      <c r="G265" s="52" t="s">
        <v>305</v>
      </c>
      <c r="H265" s="74" t="s">
        <v>267</v>
      </c>
      <c r="I265" s="54"/>
      <c r="J265" s="24">
        <f>SUM(J266+J269+J282)</f>
        <v>7252804.419999999</v>
      </c>
    </row>
    <row r="266" spans="1:10" ht="51">
      <c r="A266" s="9"/>
      <c r="B266" s="27"/>
      <c r="C266" s="27"/>
      <c r="D266" s="27"/>
      <c r="E266" s="27"/>
      <c r="F266" s="28"/>
      <c r="G266" s="52" t="s">
        <v>291</v>
      </c>
      <c r="H266" s="74" t="s">
        <v>268</v>
      </c>
      <c r="I266" s="54"/>
      <c r="J266" s="94">
        <f>SUM(J267)</f>
        <v>2491850</v>
      </c>
    </row>
    <row r="267" spans="1:10" ht="38.25">
      <c r="A267" s="9"/>
      <c r="B267" s="27"/>
      <c r="C267" s="27"/>
      <c r="D267" s="27"/>
      <c r="E267" s="27"/>
      <c r="F267" s="28"/>
      <c r="G267" s="25" t="s">
        <v>147</v>
      </c>
      <c r="H267" s="39" t="s">
        <v>322</v>
      </c>
      <c r="I267" s="88"/>
      <c r="J267" s="94">
        <f>SUM(J268)</f>
        <v>2491850</v>
      </c>
    </row>
    <row r="268" spans="1:10">
      <c r="A268" s="9"/>
      <c r="B268" s="27"/>
      <c r="C268" s="27"/>
      <c r="D268" s="27"/>
      <c r="E268" s="27"/>
      <c r="F268" s="28"/>
      <c r="G268" s="130" t="s">
        <v>1</v>
      </c>
      <c r="H268" s="136"/>
      <c r="I268" s="132">
        <v>800</v>
      </c>
      <c r="J268" s="94">
        <v>2491850</v>
      </c>
    </row>
    <row r="269" spans="1:10" ht="51">
      <c r="A269" s="9"/>
      <c r="B269" s="27"/>
      <c r="C269" s="27"/>
      <c r="D269" s="27"/>
      <c r="E269" s="27"/>
      <c r="F269" s="28"/>
      <c r="G269" s="130" t="s">
        <v>392</v>
      </c>
      <c r="H269" s="136" t="s">
        <v>393</v>
      </c>
      <c r="I269" s="132"/>
      <c r="J269" s="93">
        <f>SUM(J270+J273+J276+J279)</f>
        <v>3048613.1999999997</v>
      </c>
    </row>
    <row r="270" spans="1:10" ht="25.5">
      <c r="A270" s="9"/>
      <c r="B270" s="27"/>
      <c r="C270" s="27"/>
      <c r="D270" s="27"/>
      <c r="E270" s="27"/>
      <c r="F270" s="28"/>
      <c r="G270" s="130" t="s">
        <v>394</v>
      </c>
      <c r="H270" s="136" t="s">
        <v>395</v>
      </c>
      <c r="I270" s="132"/>
      <c r="J270" s="47">
        <f>SUM(J271:J272)</f>
        <v>597863.80000000005</v>
      </c>
    </row>
    <row r="271" spans="1:10" ht="25.5">
      <c r="A271" s="9"/>
      <c r="B271" s="27"/>
      <c r="C271" s="27"/>
      <c r="D271" s="27"/>
      <c r="E271" s="27"/>
      <c r="F271" s="28"/>
      <c r="G271" s="130" t="s">
        <v>2</v>
      </c>
      <c r="H271" s="131" t="s">
        <v>0</v>
      </c>
      <c r="I271" s="132">
        <v>200</v>
      </c>
      <c r="J271" s="137">
        <v>232620.71</v>
      </c>
    </row>
    <row r="272" spans="1:10" ht="25.5">
      <c r="A272" s="9"/>
      <c r="B272" s="27"/>
      <c r="C272" s="27"/>
      <c r="D272" s="27"/>
      <c r="E272" s="27"/>
      <c r="F272" s="28"/>
      <c r="G272" s="133" t="s">
        <v>4</v>
      </c>
      <c r="H272" s="131"/>
      <c r="I272" s="132">
        <v>600</v>
      </c>
      <c r="J272" s="137">
        <v>365243.09</v>
      </c>
    </row>
    <row r="273" spans="1:10" ht="25.5">
      <c r="A273" s="9"/>
      <c r="B273" s="27"/>
      <c r="C273" s="27"/>
      <c r="D273" s="27"/>
      <c r="E273" s="27"/>
      <c r="F273" s="28"/>
      <c r="G273" s="130" t="s">
        <v>396</v>
      </c>
      <c r="H273" s="136" t="s">
        <v>397</v>
      </c>
      <c r="I273" s="132"/>
      <c r="J273" s="72">
        <f>SUM(J274:J275)</f>
        <v>1035947.22</v>
      </c>
    </row>
    <row r="274" spans="1:10" ht="25.5">
      <c r="A274" s="9"/>
      <c r="B274" s="27"/>
      <c r="C274" s="27"/>
      <c r="D274" s="27"/>
      <c r="E274" s="27"/>
      <c r="F274" s="28"/>
      <c r="G274" s="130" t="s">
        <v>2</v>
      </c>
      <c r="H274" s="131" t="s">
        <v>0</v>
      </c>
      <c r="I274" s="132">
        <v>200</v>
      </c>
      <c r="J274" s="137">
        <v>569563.85</v>
      </c>
    </row>
    <row r="275" spans="1:10" ht="25.5">
      <c r="A275" s="9"/>
      <c r="B275" s="27"/>
      <c r="C275" s="27"/>
      <c r="D275" s="27"/>
      <c r="E275" s="27"/>
      <c r="F275" s="28"/>
      <c r="G275" s="133" t="s">
        <v>4</v>
      </c>
      <c r="H275" s="131"/>
      <c r="I275" s="132">
        <v>600</v>
      </c>
      <c r="J275" s="137">
        <v>466383.37</v>
      </c>
    </row>
    <row r="276" spans="1:10">
      <c r="A276" s="9"/>
      <c r="B276" s="27"/>
      <c r="C276" s="27"/>
      <c r="D276" s="27"/>
      <c r="E276" s="27"/>
      <c r="F276" s="28"/>
      <c r="G276" s="130" t="s">
        <v>398</v>
      </c>
      <c r="H276" s="136" t="s">
        <v>399</v>
      </c>
      <c r="I276" s="132"/>
      <c r="J276" s="47">
        <f>SUM(J277:J278)</f>
        <v>734960.49</v>
      </c>
    </row>
    <row r="277" spans="1:10" ht="25.5">
      <c r="A277" s="9"/>
      <c r="B277" s="27"/>
      <c r="C277" s="27"/>
      <c r="D277" s="27"/>
      <c r="E277" s="27"/>
      <c r="F277" s="28"/>
      <c r="G277" s="130" t="s">
        <v>2</v>
      </c>
      <c r="H277" s="131" t="s">
        <v>0</v>
      </c>
      <c r="I277" s="132">
        <v>200</v>
      </c>
      <c r="J277" s="137">
        <v>83133.27</v>
      </c>
    </row>
    <row r="278" spans="1:10" ht="25.5">
      <c r="A278" s="9"/>
      <c r="B278" s="27"/>
      <c r="C278" s="27"/>
      <c r="D278" s="27"/>
      <c r="E278" s="27"/>
      <c r="F278" s="28"/>
      <c r="G278" s="133" t="s">
        <v>4</v>
      </c>
      <c r="H278" s="131"/>
      <c r="I278" s="132">
        <v>600</v>
      </c>
      <c r="J278" s="137">
        <v>651827.22</v>
      </c>
    </row>
    <row r="279" spans="1:10" ht="25.5">
      <c r="A279" s="9"/>
      <c r="B279" s="27"/>
      <c r="C279" s="27"/>
      <c r="D279" s="27"/>
      <c r="E279" s="27"/>
      <c r="F279" s="28"/>
      <c r="G279" s="130" t="s">
        <v>400</v>
      </c>
      <c r="H279" s="136" t="s">
        <v>401</v>
      </c>
      <c r="I279" s="132"/>
      <c r="J279" s="47">
        <f>SUM(J280:J281)</f>
        <v>679841.69</v>
      </c>
    </row>
    <row r="280" spans="1:10" ht="25.5">
      <c r="A280" s="9"/>
      <c r="B280" s="27"/>
      <c r="C280" s="27"/>
      <c r="D280" s="27"/>
      <c r="E280" s="27"/>
      <c r="F280" s="28"/>
      <c r="G280" s="130" t="s">
        <v>2</v>
      </c>
      <c r="H280" s="131" t="s">
        <v>0</v>
      </c>
      <c r="I280" s="132">
        <v>200</v>
      </c>
      <c r="J280" s="137">
        <v>202872</v>
      </c>
    </row>
    <row r="281" spans="1:10" ht="25.5">
      <c r="A281" s="9"/>
      <c r="B281" s="27"/>
      <c r="C281" s="27"/>
      <c r="D281" s="27"/>
      <c r="E281" s="27"/>
      <c r="F281" s="28"/>
      <c r="G281" s="133" t="s">
        <v>4</v>
      </c>
      <c r="H281" s="131"/>
      <c r="I281" s="132">
        <v>600</v>
      </c>
      <c r="J281" s="137">
        <v>476969.69</v>
      </c>
    </row>
    <row r="282" spans="1:10">
      <c r="A282" s="9"/>
      <c r="B282" s="27"/>
      <c r="C282" s="27"/>
      <c r="D282" s="27"/>
      <c r="E282" s="27"/>
      <c r="F282" s="28"/>
      <c r="G282" s="138" t="s">
        <v>490</v>
      </c>
      <c r="H282" s="135" t="s">
        <v>489</v>
      </c>
      <c r="I282" s="129"/>
      <c r="J282" s="17">
        <f>SUM(J283:J283)</f>
        <v>1712341.22</v>
      </c>
    </row>
    <row r="283" spans="1:10" ht="25.5">
      <c r="A283" s="9"/>
      <c r="B283" s="27"/>
      <c r="C283" s="27"/>
      <c r="D283" s="27"/>
      <c r="E283" s="27"/>
      <c r="F283" s="28"/>
      <c r="G283" s="51" t="s">
        <v>491</v>
      </c>
      <c r="H283" s="31" t="s">
        <v>488</v>
      </c>
      <c r="I283" s="132"/>
      <c r="J283" s="47">
        <f>SUM(J284:J284)</f>
        <v>1712341.22</v>
      </c>
    </row>
    <row r="284" spans="1:10">
      <c r="A284" s="9"/>
      <c r="B284" s="27"/>
      <c r="C284" s="27"/>
      <c r="D284" s="27"/>
      <c r="E284" s="27"/>
      <c r="F284" s="28"/>
      <c r="G284" s="25" t="s">
        <v>6</v>
      </c>
      <c r="H284" s="35"/>
      <c r="I284" s="23">
        <v>500</v>
      </c>
      <c r="J284" s="137">
        <v>1712341.22</v>
      </c>
    </row>
    <row r="285" spans="1:10" ht="25.5">
      <c r="A285" s="9"/>
      <c r="B285" s="27"/>
      <c r="C285" s="27"/>
      <c r="D285" s="27"/>
      <c r="E285" s="27"/>
      <c r="F285" s="28"/>
      <c r="G285" s="52" t="s">
        <v>353</v>
      </c>
      <c r="H285" s="74" t="s">
        <v>354</v>
      </c>
      <c r="I285" s="54"/>
      <c r="J285" s="17">
        <f>SUM(J286)</f>
        <v>19063799.510000002</v>
      </c>
    </row>
    <row r="286" spans="1:10" ht="38.25">
      <c r="A286" s="9"/>
      <c r="B286" s="27"/>
      <c r="C286" s="27"/>
      <c r="D286" s="27"/>
      <c r="E286" s="27"/>
      <c r="F286" s="28"/>
      <c r="G286" s="52" t="s">
        <v>355</v>
      </c>
      <c r="H286" s="74" t="s">
        <v>356</v>
      </c>
      <c r="I286" s="54"/>
      <c r="J286" s="17">
        <f>SUM(J287+J289+J293)</f>
        <v>19063799.510000002</v>
      </c>
    </row>
    <row r="287" spans="1:10" ht="25.5">
      <c r="A287" s="9"/>
      <c r="B287" s="27"/>
      <c r="C287" s="27"/>
      <c r="D287" s="27"/>
      <c r="E287" s="27"/>
      <c r="F287" s="28"/>
      <c r="G287" s="52" t="s">
        <v>503</v>
      </c>
      <c r="H287" s="74" t="s">
        <v>502</v>
      </c>
      <c r="I287" s="54"/>
      <c r="J287" s="47">
        <f>SUM(J288:J288)</f>
        <v>12631374.57</v>
      </c>
    </row>
    <row r="288" spans="1:10" ht="25.5">
      <c r="A288" s="9"/>
      <c r="B288" s="27"/>
      <c r="C288" s="27"/>
      <c r="D288" s="27"/>
      <c r="E288" s="27"/>
      <c r="F288" s="28"/>
      <c r="G288" s="52" t="s">
        <v>4</v>
      </c>
      <c r="H288" s="74"/>
      <c r="I288" s="54">
        <v>600</v>
      </c>
      <c r="J288" s="17">
        <v>12631374.57</v>
      </c>
    </row>
    <row r="289" spans="1:10" ht="25.5">
      <c r="A289" s="9"/>
      <c r="B289" s="27"/>
      <c r="C289" s="27"/>
      <c r="D289" s="27"/>
      <c r="E289" s="27"/>
      <c r="F289" s="28"/>
      <c r="G289" s="25" t="s">
        <v>357</v>
      </c>
      <c r="H289" s="39" t="s">
        <v>358</v>
      </c>
      <c r="I289" s="23"/>
      <c r="J289" s="94">
        <f>SUM(J290+J291+J292)</f>
        <v>4432424.9400000004</v>
      </c>
    </row>
    <row r="290" spans="1:10" ht="51">
      <c r="A290" s="9"/>
      <c r="B290" s="27"/>
      <c r="C290" s="27"/>
      <c r="D290" s="27"/>
      <c r="E290" s="27"/>
      <c r="F290" s="28"/>
      <c r="G290" s="25" t="s">
        <v>3</v>
      </c>
      <c r="H290" s="99"/>
      <c r="I290" s="23">
        <v>100</v>
      </c>
      <c r="J290" s="94">
        <v>3970124.1</v>
      </c>
    </row>
    <row r="291" spans="1:10" ht="25.5">
      <c r="A291" s="9"/>
      <c r="B291" s="27"/>
      <c r="C291" s="27"/>
      <c r="D291" s="27"/>
      <c r="E291" s="27"/>
      <c r="F291" s="28"/>
      <c r="G291" s="130" t="s">
        <v>2</v>
      </c>
      <c r="H291" s="131" t="s">
        <v>0</v>
      </c>
      <c r="I291" s="132">
        <v>200</v>
      </c>
      <c r="J291" s="94">
        <v>404950.84</v>
      </c>
    </row>
    <row r="292" spans="1:10">
      <c r="A292" s="9"/>
      <c r="B292" s="27"/>
      <c r="C292" s="27"/>
      <c r="D292" s="27"/>
      <c r="E292" s="27"/>
      <c r="F292" s="28"/>
      <c r="G292" s="130" t="s">
        <v>1</v>
      </c>
      <c r="H292" s="136"/>
      <c r="I292" s="132">
        <v>800</v>
      </c>
      <c r="J292" s="94">
        <v>57350</v>
      </c>
    </row>
    <row r="293" spans="1:10" ht="25.5">
      <c r="A293" s="9"/>
      <c r="B293" s="191"/>
      <c r="C293" s="191"/>
      <c r="D293" s="191"/>
      <c r="E293" s="191"/>
      <c r="F293" s="192"/>
      <c r="G293" s="130" t="s">
        <v>529</v>
      </c>
      <c r="H293" s="136" t="s">
        <v>544</v>
      </c>
      <c r="I293" s="132"/>
      <c r="J293" s="94">
        <f>J294</f>
        <v>2000000</v>
      </c>
    </row>
    <row r="294" spans="1:10" ht="25.5">
      <c r="A294" s="9"/>
      <c r="B294" s="191"/>
      <c r="C294" s="191"/>
      <c r="D294" s="191"/>
      <c r="E294" s="191"/>
      <c r="F294" s="192"/>
      <c r="G294" s="25" t="s">
        <v>4</v>
      </c>
      <c r="H294" s="39"/>
      <c r="I294" s="23">
        <v>600</v>
      </c>
      <c r="J294" s="94">
        <v>2000000</v>
      </c>
    </row>
    <row r="295" spans="1:10" ht="38.25">
      <c r="A295" s="9"/>
      <c r="B295" s="27"/>
      <c r="C295" s="27"/>
      <c r="D295" s="27"/>
      <c r="E295" s="27"/>
      <c r="F295" s="28"/>
      <c r="G295" s="10" t="s">
        <v>59</v>
      </c>
      <c r="H295" s="139" t="s">
        <v>106</v>
      </c>
      <c r="I295" s="12" t="s">
        <v>0</v>
      </c>
      <c r="J295" s="13">
        <f>SUM(J296)</f>
        <v>20000</v>
      </c>
    </row>
    <row r="296" spans="1:10" ht="38.25">
      <c r="A296" s="9"/>
      <c r="B296" s="27"/>
      <c r="C296" s="27"/>
      <c r="D296" s="27"/>
      <c r="E296" s="27"/>
      <c r="F296" s="28"/>
      <c r="G296" s="14" t="s">
        <v>142</v>
      </c>
      <c r="H296" s="53" t="s">
        <v>262</v>
      </c>
      <c r="I296" s="54"/>
      <c r="J296" s="41">
        <f t="shared" ref="J296:J298" si="3">SUM(J297)</f>
        <v>20000</v>
      </c>
    </row>
    <row r="297" spans="1:10" ht="25.5">
      <c r="A297" s="9"/>
      <c r="B297" s="27"/>
      <c r="C297" s="27"/>
      <c r="D297" s="27"/>
      <c r="E297" s="27"/>
      <c r="F297" s="28"/>
      <c r="G297" s="14" t="s">
        <v>302</v>
      </c>
      <c r="H297" s="140" t="s">
        <v>300</v>
      </c>
      <c r="I297" s="16"/>
      <c r="J297" s="41">
        <f t="shared" si="3"/>
        <v>20000</v>
      </c>
    </row>
    <row r="298" spans="1:10" ht="25.5">
      <c r="A298" s="9"/>
      <c r="B298" s="27"/>
      <c r="C298" s="27"/>
      <c r="D298" s="27"/>
      <c r="E298" s="27"/>
      <c r="F298" s="28"/>
      <c r="G298" s="21" t="s">
        <v>60</v>
      </c>
      <c r="H298" s="86" t="s">
        <v>301</v>
      </c>
      <c r="I298" s="96"/>
      <c r="J298" s="24">
        <f t="shared" si="3"/>
        <v>20000</v>
      </c>
    </row>
    <row r="299" spans="1:10" ht="25.5">
      <c r="A299" s="9"/>
      <c r="B299" s="27"/>
      <c r="C299" s="27"/>
      <c r="D299" s="27"/>
      <c r="E299" s="27"/>
      <c r="F299" s="28"/>
      <c r="G299" s="25" t="s">
        <v>2</v>
      </c>
      <c r="H299" s="44" t="s">
        <v>0</v>
      </c>
      <c r="I299" s="23">
        <v>200</v>
      </c>
      <c r="J299" s="24">
        <v>20000</v>
      </c>
    </row>
    <row r="300" spans="1:10" ht="38.25">
      <c r="A300" s="9"/>
      <c r="B300" s="27"/>
      <c r="C300" s="27"/>
      <c r="D300" s="27"/>
      <c r="E300" s="27"/>
      <c r="F300" s="28"/>
      <c r="G300" s="10" t="s">
        <v>223</v>
      </c>
      <c r="H300" s="11" t="s">
        <v>224</v>
      </c>
      <c r="I300" s="12"/>
      <c r="J300" s="118">
        <f>SUM(J301+J316+J325)</f>
        <v>8230711</v>
      </c>
    </row>
    <row r="301" spans="1:10" ht="38.25">
      <c r="A301" s="9"/>
      <c r="B301" s="211" t="s">
        <v>21</v>
      </c>
      <c r="C301" s="211"/>
      <c r="D301" s="211"/>
      <c r="E301" s="211"/>
      <c r="F301" s="212"/>
      <c r="G301" s="52" t="s">
        <v>136</v>
      </c>
      <c r="H301" s="57" t="s">
        <v>225</v>
      </c>
      <c r="I301" s="54" t="s">
        <v>0</v>
      </c>
      <c r="J301" s="90">
        <f>SUM(J302+J309)</f>
        <v>514595</v>
      </c>
    </row>
    <row r="302" spans="1:10" ht="25.5">
      <c r="A302" s="9"/>
      <c r="B302" s="60"/>
      <c r="C302" s="60"/>
      <c r="D302" s="60"/>
      <c r="E302" s="60"/>
      <c r="F302" s="61"/>
      <c r="G302" s="52" t="s">
        <v>226</v>
      </c>
      <c r="H302" s="57" t="s">
        <v>227</v>
      </c>
      <c r="I302" s="54"/>
      <c r="J302" s="90">
        <f>SUM(J303+J307+J305)</f>
        <v>268942</v>
      </c>
    </row>
    <row r="303" spans="1:10" ht="25.5">
      <c r="A303" s="9"/>
      <c r="B303" s="60"/>
      <c r="C303" s="60"/>
      <c r="D303" s="60"/>
      <c r="E303" s="60"/>
      <c r="F303" s="61"/>
      <c r="G303" s="21" t="s">
        <v>48</v>
      </c>
      <c r="H303" s="34" t="s">
        <v>228</v>
      </c>
      <c r="I303" s="54"/>
      <c r="J303" s="72">
        <f>SUM(J304:J304)</f>
        <v>182000</v>
      </c>
    </row>
    <row r="304" spans="1:10" ht="25.5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182000</v>
      </c>
    </row>
    <row r="305" spans="1:10" ht="25.5">
      <c r="A305" s="9"/>
      <c r="B305" s="60"/>
      <c r="C305" s="60"/>
      <c r="D305" s="60"/>
      <c r="E305" s="60"/>
      <c r="F305" s="61"/>
      <c r="G305" s="25" t="s">
        <v>498</v>
      </c>
      <c r="H305" s="53" t="s">
        <v>504</v>
      </c>
      <c r="I305" s="23"/>
      <c r="J305" s="72">
        <f>SUM(J306:J306)</f>
        <v>4347</v>
      </c>
    </row>
    <row r="306" spans="1:10" ht="25.5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4347</v>
      </c>
    </row>
    <row r="307" spans="1:10" ht="25.5">
      <c r="A307" s="9"/>
      <c r="B307" s="60"/>
      <c r="C307" s="60"/>
      <c r="D307" s="60"/>
      <c r="E307" s="60"/>
      <c r="F307" s="61"/>
      <c r="G307" s="25" t="s">
        <v>494</v>
      </c>
      <c r="H307" s="53" t="s">
        <v>495</v>
      </c>
      <c r="I307" s="23"/>
      <c r="J307" s="72">
        <f>SUM(J308:J308)</f>
        <v>82595</v>
      </c>
    </row>
    <row r="308" spans="1:10" ht="25.5">
      <c r="A308" s="9"/>
      <c r="B308" s="60"/>
      <c r="C308" s="60"/>
      <c r="D308" s="60"/>
      <c r="E308" s="60"/>
      <c r="F308" s="61"/>
      <c r="G308" s="25" t="s">
        <v>2</v>
      </c>
      <c r="H308" s="53"/>
      <c r="I308" s="23">
        <v>200</v>
      </c>
      <c r="J308" s="72">
        <v>82595</v>
      </c>
    </row>
    <row r="309" spans="1:10" ht="25.5">
      <c r="A309" s="9"/>
      <c r="B309" s="60"/>
      <c r="C309" s="60"/>
      <c r="D309" s="60"/>
      <c r="E309" s="60"/>
      <c r="F309" s="61"/>
      <c r="G309" s="52" t="s">
        <v>345</v>
      </c>
      <c r="H309" s="53" t="s">
        <v>346</v>
      </c>
      <c r="I309" s="54"/>
      <c r="J309" s="90">
        <f>SUM(J310+J312+J314)</f>
        <v>245653</v>
      </c>
    </row>
    <row r="310" spans="1:10" ht="25.5">
      <c r="A310" s="9"/>
      <c r="B310" s="60"/>
      <c r="C310" s="60"/>
      <c r="D310" s="60"/>
      <c r="E310" s="60"/>
      <c r="F310" s="61"/>
      <c r="G310" s="25" t="s">
        <v>48</v>
      </c>
      <c r="H310" s="35" t="s">
        <v>347</v>
      </c>
      <c r="I310" s="23"/>
      <c r="J310" s="72">
        <f>SUM(J311:J311)</f>
        <v>193021</v>
      </c>
    </row>
    <row r="311" spans="1:10" ht="25.5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193021</v>
      </c>
    </row>
    <row r="312" spans="1:10" ht="25.5">
      <c r="A312" s="9"/>
      <c r="B312" s="60"/>
      <c r="C312" s="60"/>
      <c r="D312" s="60"/>
      <c r="E312" s="60"/>
      <c r="F312" s="61"/>
      <c r="G312" s="25" t="s">
        <v>498</v>
      </c>
      <c r="H312" s="53" t="s">
        <v>497</v>
      </c>
      <c r="I312" s="23"/>
      <c r="J312" s="72">
        <f>SUM(J313:J313)</f>
        <v>2632</v>
      </c>
    </row>
    <row r="313" spans="1:10" ht="25.5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2632</v>
      </c>
    </row>
    <row r="314" spans="1:10" ht="25.5">
      <c r="A314" s="9"/>
      <c r="B314" s="60"/>
      <c r="C314" s="60"/>
      <c r="D314" s="60"/>
      <c r="E314" s="60"/>
      <c r="F314" s="61"/>
      <c r="G314" s="25" t="s">
        <v>494</v>
      </c>
      <c r="H314" s="53" t="s">
        <v>496</v>
      </c>
      <c r="I314" s="23"/>
      <c r="J314" s="72">
        <f>SUM(J315:J315)</f>
        <v>50000</v>
      </c>
    </row>
    <row r="315" spans="1:10" ht="25.5">
      <c r="A315" s="9"/>
      <c r="B315" s="60"/>
      <c r="C315" s="60"/>
      <c r="D315" s="60"/>
      <c r="E315" s="60"/>
      <c r="F315" s="61"/>
      <c r="G315" s="25" t="s">
        <v>2</v>
      </c>
      <c r="H315" s="53"/>
      <c r="I315" s="23">
        <v>200</v>
      </c>
      <c r="J315" s="72">
        <v>50000</v>
      </c>
    </row>
    <row r="316" spans="1:10">
      <c r="A316" s="9"/>
      <c r="B316" s="60"/>
      <c r="C316" s="60"/>
      <c r="D316" s="60"/>
      <c r="E316" s="60"/>
      <c r="F316" s="61"/>
      <c r="G316" s="52" t="s">
        <v>135</v>
      </c>
      <c r="H316" s="20" t="s">
        <v>229</v>
      </c>
      <c r="I316" s="54" t="s">
        <v>0</v>
      </c>
      <c r="J316" s="90">
        <f>SUM(J317+J321)</f>
        <v>130000</v>
      </c>
    </row>
    <row r="317" spans="1:10" ht="25.5">
      <c r="A317" s="9"/>
      <c r="B317" s="60"/>
      <c r="C317" s="60"/>
      <c r="D317" s="60"/>
      <c r="E317" s="60"/>
      <c r="F317" s="61"/>
      <c r="G317" s="52" t="s">
        <v>158</v>
      </c>
      <c r="H317" s="57" t="s">
        <v>230</v>
      </c>
      <c r="I317" s="54"/>
      <c r="J317" s="90">
        <f>SUM(J318)</f>
        <v>50000</v>
      </c>
    </row>
    <row r="318" spans="1:10" ht="25.5">
      <c r="A318" s="9"/>
      <c r="B318" s="60"/>
      <c r="C318" s="60"/>
      <c r="D318" s="60"/>
      <c r="E318" s="60"/>
      <c r="F318" s="61"/>
      <c r="G318" s="66" t="s">
        <v>47</v>
      </c>
      <c r="H318" s="141" t="s">
        <v>231</v>
      </c>
      <c r="I318" s="23" t="s">
        <v>0</v>
      </c>
      <c r="J318" s="90">
        <f>SUM(J319+J320)</f>
        <v>50000</v>
      </c>
    </row>
    <row r="319" spans="1:10" ht="25.5">
      <c r="A319" s="9"/>
      <c r="B319" s="60"/>
      <c r="C319" s="60"/>
      <c r="D319" s="60"/>
      <c r="E319" s="60"/>
      <c r="F319" s="61"/>
      <c r="G319" s="25" t="s">
        <v>2</v>
      </c>
      <c r="H319" s="35" t="s">
        <v>0</v>
      </c>
      <c r="I319" s="23">
        <v>200</v>
      </c>
      <c r="J319" s="72">
        <v>20000</v>
      </c>
    </row>
    <row r="320" spans="1:10" ht="25.5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5.5">
      <c r="A321" s="9"/>
      <c r="B321" s="60"/>
      <c r="C321" s="60"/>
      <c r="D321" s="60"/>
      <c r="E321" s="60"/>
      <c r="F321" s="61"/>
      <c r="G321" s="142" t="s">
        <v>341</v>
      </c>
      <c r="H321" s="143" t="s">
        <v>342</v>
      </c>
      <c r="I321" s="23"/>
      <c r="J321" s="72">
        <f>SUM(J322)</f>
        <v>80000</v>
      </c>
    </row>
    <row r="322" spans="1:10" ht="25.5">
      <c r="A322" s="9"/>
      <c r="B322" s="60"/>
      <c r="C322" s="60"/>
      <c r="D322" s="60"/>
      <c r="E322" s="60"/>
      <c r="F322" s="61"/>
      <c r="G322" s="66" t="s">
        <v>343</v>
      </c>
      <c r="H322" s="141" t="s">
        <v>344</v>
      </c>
      <c r="I322" s="23" t="s">
        <v>0</v>
      </c>
      <c r="J322" s="72">
        <f>SUM(J323:J324)</f>
        <v>80000</v>
      </c>
    </row>
    <row r="323" spans="1:10" ht="25.5">
      <c r="A323" s="9"/>
      <c r="B323" s="60"/>
      <c r="C323" s="60"/>
      <c r="D323" s="60"/>
      <c r="E323" s="60"/>
      <c r="F323" s="61"/>
      <c r="G323" s="51" t="s">
        <v>2</v>
      </c>
      <c r="H323" s="31" t="s">
        <v>0</v>
      </c>
      <c r="I323" s="23">
        <v>200</v>
      </c>
      <c r="J323" s="72">
        <v>50000</v>
      </c>
    </row>
    <row r="324" spans="1:10" ht="25.5">
      <c r="A324" s="9"/>
      <c r="B324" s="60"/>
      <c r="C324" s="60"/>
      <c r="D324" s="60"/>
      <c r="E324" s="60"/>
      <c r="F324" s="61"/>
      <c r="G324" s="25" t="s">
        <v>4</v>
      </c>
      <c r="H324" s="35"/>
      <c r="I324" s="23">
        <v>600</v>
      </c>
      <c r="J324" s="72">
        <v>30000</v>
      </c>
    </row>
    <row r="325" spans="1:10" ht="25.5">
      <c r="A325" s="9"/>
      <c r="B325" s="60"/>
      <c r="C325" s="60"/>
      <c r="D325" s="60"/>
      <c r="E325" s="60"/>
      <c r="F325" s="61"/>
      <c r="G325" s="52" t="s">
        <v>388</v>
      </c>
      <c r="H325" s="53" t="s">
        <v>293</v>
      </c>
      <c r="I325" s="54"/>
      <c r="J325" s="72">
        <f>SUM(J326:J326)</f>
        <v>7586116</v>
      </c>
    </row>
    <row r="326" spans="1:10">
      <c r="A326" s="9"/>
      <c r="B326" s="60"/>
      <c r="C326" s="60"/>
      <c r="D326" s="60"/>
      <c r="E326" s="60"/>
      <c r="F326" s="61"/>
      <c r="G326" s="52" t="s">
        <v>263</v>
      </c>
      <c r="H326" s="53" t="s">
        <v>264</v>
      </c>
      <c r="I326" s="54"/>
      <c r="J326" s="72">
        <f>SUM(J327+J329+J335+J331+J333)</f>
        <v>7586116</v>
      </c>
    </row>
    <row r="327" spans="1:10" ht="25.5">
      <c r="A327" s="9"/>
      <c r="B327" s="27"/>
      <c r="C327" s="27"/>
      <c r="D327" s="27"/>
      <c r="E327" s="27"/>
      <c r="F327" s="28"/>
      <c r="G327" s="25" t="s">
        <v>461</v>
      </c>
      <c r="H327" s="35" t="s">
        <v>460</v>
      </c>
      <c r="I327" s="23"/>
      <c r="J327" s="72">
        <f>SUM(J328:J328)</f>
        <v>1267922</v>
      </c>
    </row>
    <row r="328" spans="1:10" ht="25.5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1267922</v>
      </c>
    </row>
    <row r="329" spans="1:10" ht="25.5">
      <c r="A329" s="9"/>
      <c r="B329" s="27"/>
      <c r="C329" s="27"/>
      <c r="D329" s="27"/>
      <c r="E329" s="27"/>
      <c r="F329" s="28"/>
      <c r="G329" s="25" t="s">
        <v>68</v>
      </c>
      <c r="H329" s="35" t="s">
        <v>265</v>
      </c>
      <c r="I329" s="23"/>
      <c r="J329" s="72">
        <f>SUM(J330:J330)</f>
        <v>3861190</v>
      </c>
    </row>
    <row r="330" spans="1:10" ht="25.5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3861190</v>
      </c>
    </row>
    <row r="331" spans="1:10" ht="38.25">
      <c r="A331" s="9"/>
      <c r="B331" s="27"/>
      <c r="C331" s="27"/>
      <c r="D331" s="27"/>
      <c r="E331" s="27"/>
      <c r="F331" s="28"/>
      <c r="G331" s="25" t="s">
        <v>462</v>
      </c>
      <c r="H331" s="35" t="s">
        <v>391</v>
      </c>
      <c r="I331" s="23"/>
      <c r="J331" s="72">
        <f>SUM(J332:J332)</f>
        <v>27757</v>
      </c>
    </row>
    <row r="332" spans="1:10" ht="25.5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27757</v>
      </c>
    </row>
    <row r="333" spans="1:10" ht="25.5">
      <c r="A333" s="9"/>
      <c r="B333" s="27"/>
      <c r="C333" s="27"/>
      <c r="D333" s="27"/>
      <c r="E333" s="27"/>
      <c r="F333" s="28"/>
      <c r="G333" s="25" t="s">
        <v>407</v>
      </c>
      <c r="H333" s="35" t="s">
        <v>408</v>
      </c>
      <c r="I333" s="23"/>
      <c r="J333" s="72">
        <f>SUM(J334:J334)</f>
        <v>1901883</v>
      </c>
    </row>
    <row r="334" spans="1:10" ht="25.5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1901883</v>
      </c>
    </row>
    <row r="335" spans="1:10" ht="38.25">
      <c r="A335" s="9"/>
      <c r="B335" s="27"/>
      <c r="C335" s="27"/>
      <c r="D335" s="27"/>
      <c r="E335" s="27"/>
      <c r="F335" s="28"/>
      <c r="G335" s="25" t="s">
        <v>463</v>
      </c>
      <c r="H335" s="35" t="s">
        <v>340</v>
      </c>
      <c r="I335" s="23"/>
      <c r="J335" s="72">
        <f>SUM(J336:J336)</f>
        <v>527364</v>
      </c>
    </row>
    <row r="336" spans="1:10" ht="25.5">
      <c r="A336" s="9"/>
      <c r="B336" s="27"/>
      <c r="C336" s="27"/>
      <c r="D336" s="27"/>
      <c r="E336" s="27"/>
      <c r="F336" s="28"/>
      <c r="G336" s="25" t="s">
        <v>4</v>
      </c>
      <c r="H336" s="35"/>
      <c r="I336" s="23">
        <v>600</v>
      </c>
      <c r="J336" s="72">
        <v>527364</v>
      </c>
    </row>
    <row r="337" spans="1:10" ht="25.5">
      <c r="A337" s="9"/>
      <c r="B337" s="27"/>
      <c r="C337" s="27"/>
      <c r="D337" s="27"/>
      <c r="E337" s="27"/>
      <c r="F337" s="28"/>
      <c r="G337" s="10" t="s">
        <v>61</v>
      </c>
      <c r="H337" s="144" t="s">
        <v>107</v>
      </c>
      <c r="I337" s="12" t="s">
        <v>0</v>
      </c>
      <c r="J337" s="13">
        <f>SUM(J338)</f>
        <v>3210460</v>
      </c>
    </row>
    <row r="338" spans="1:10" ht="38.25">
      <c r="A338" s="9"/>
      <c r="B338" s="27"/>
      <c r="C338" s="27"/>
      <c r="D338" s="27"/>
      <c r="E338" s="27"/>
      <c r="F338" s="28"/>
      <c r="G338" s="14" t="s">
        <v>389</v>
      </c>
      <c r="H338" s="57" t="s">
        <v>159</v>
      </c>
      <c r="I338" s="54" t="s">
        <v>0</v>
      </c>
      <c r="J338" s="41">
        <f>SUM(J340)</f>
        <v>3210460</v>
      </c>
    </row>
    <row r="339" spans="1:10" ht="38.25">
      <c r="A339" s="9"/>
      <c r="B339" s="27"/>
      <c r="C339" s="27"/>
      <c r="D339" s="27"/>
      <c r="E339" s="27"/>
      <c r="F339" s="28"/>
      <c r="G339" s="40" t="s">
        <v>284</v>
      </c>
      <c r="H339" s="145" t="s">
        <v>160</v>
      </c>
      <c r="I339" s="16"/>
      <c r="J339" s="41">
        <f>SUM(J340)</f>
        <v>3210460</v>
      </c>
    </row>
    <row r="340" spans="1:10" ht="27.75" customHeight="1">
      <c r="A340" s="9"/>
      <c r="B340" s="27"/>
      <c r="C340" s="27"/>
      <c r="D340" s="27"/>
      <c r="E340" s="27"/>
      <c r="F340" s="28"/>
      <c r="G340" s="42" t="s">
        <v>538</v>
      </c>
      <c r="H340" s="34" t="s">
        <v>161</v>
      </c>
      <c r="I340" s="23" t="s">
        <v>0</v>
      </c>
      <c r="J340" s="24">
        <f>SUM(J341)</f>
        <v>3210460</v>
      </c>
    </row>
    <row r="341" spans="1:10" ht="25.5">
      <c r="A341" s="9"/>
      <c r="B341" s="202" t="s">
        <v>20</v>
      </c>
      <c r="C341" s="202"/>
      <c r="D341" s="202"/>
      <c r="E341" s="202"/>
      <c r="F341" s="203"/>
      <c r="G341" s="25" t="s">
        <v>4</v>
      </c>
      <c r="H341" s="99"/>
      <c r="I341" s="23">
        <v>600</v>
      </c>
      <c r="J341" s="24">
        <v>3210460</v>
      </c>
    </row>
    <row r="342" spans="1:10" ht="25.5">
      <c r="A342" s="9"/>
      <c r="B342" s="200" t="s">
        <v>19</v>
      </c>
      <c r="C342" s="200"/>
      <c r="D342" s="200"/>
      <c r="E342" s="200"/>
      <c r="F342" s="201"/>
      <c r="G342" s="10" t="s">
        <v>62</v>
      </c>
      <c r="H342" s="101" t="s">
        <v>108</v>
      </c>
      <c r="I342" s="12" t="s">
        <v>0</v>
      </c>
      <c r="J342" s="13">
        <f>SUM(J343+J359)</f>
        <v>199848989.69999999</v>
      </c>
    </row>
    <row r="343" spans="1:10" ht="38.25">
      <c r="A343" s="9"/>
      <c r="B343" s="18"/>
      <c r="C343" s="18"/>
      <c r="D343" s="18"/>
      <c r="E343" s="18"/>
      <c r="F343" s="19"/>
      <c r="G343" s="52" t="s">
        <v>143</v>
      </c>
      <c r="H343" s="103" t="s">
        <v>109</v>
      </c>
      <c r="I343" s="16" t="s">
        <v>0</v>
      </c>
      <c r="J343" s="17">
        <f>SUM(J344)</f>
        <v>178607012.25</v>
      </c>
    </row>
    <row r="344" spans="1:10" ht="38.25">
      <c r="A344" s="9"/>
      <c r="B344" s="204" t="s">
        <v>18</v>
      </c>
      <c r="C344" s="204"/>
      <c r="D344" s="204"/>
      <c r="E344" s="204"/>
      <c r="F344" s="205"/>
      <c r="G344" s="142" t="s">
        <v>287</v>
      </c>
      <c r="H344" s="146" t="s">
        <v>110</v>
      </c>
      <c r="I344" s="16"/>
      <c r="J344" s="41">
        <f>SUM(J345+J348+J350+J354+J357)</f>
        <v>178607012.25</v>
      </c>
    </row>
    <row r="345" spans="1:10">
      <c r="A345" s="9"/>
      <c r="B345" s="206">
        <v>200</v>
      </c>
      <c r="C345" s="206"/>
      <c r="D345" s="206"/>
      <c r="E345" s="206"/>
      <c r="F345" s="207"/>
      <c r="G345" s="147" t="s">
        <v>367</v>
      </c>
      <c r="H345" s="107" t="s">
        <v>368</v>
      </c>
      <c r="I345" s="16"/>
      <c r="J345" s="24">
        <f>SUM(J346+J347)</f>
        <v>7749755.7599999998</v>
      </c>
    </row>
    <row r="346" spans="1:10" ht="25.5">
      <c r="A346" s="9"/>
      <c r="B346" s="202" t="s">
        <v>17</v>
      </c>
      <c r="C346" s="202"/>
      <c r="D346" s="202"/>
      <c r="E346" s="202"/>
      <c r="F346" s="203"/>
      <c r="G346" s="51" t="s">
        <v>2</v>
      </c>
      <c r="H346" s="31" t="s">
        <v>0</v>
      </c>
      <c r="I346" s="23">
        <v>200</v>
      </c>
      <c r="J346" s="24">
        <v>2458715.7400000002</v>
      </c>
    </row>
    <row r="347" spans="1:10" ht="25.5">
      <c r="A347" s="9"/>
      <c r="B347" s="84"/>
      <c r="C347" s="84"/>
      <c r="D347" s="84"/>
      <c r="E347" s="84"/>
      <c r="F347" s="85"/>
      <c r="G347" s="25" t="s">
        <v>4</v>
      </c>
      <c r="H347" s="99"/>
      <c r="I347" s="23">
        <v>600</v>
      </c>
      <c r="J347" s="24">
        <v>5291040.0199999996</v>
      </c>
    </row>
    <row r="348" spans="1:10">
      <c r="A348" s="9"/>
      <c r="B348" s="84"/>
      <c r="C348" s="84"/>
      <c r="D348" s="84"/>
      <c r="E348" s="84"/>
      <c r="F348" s="85"/>
      <c r="G348" s="66" t="s">
        <v>508</v>
      </c>
      <c r="H348" s="107" t="s">
        <v>111</v>
      </c>
      <c r="I348" s="23"/>
      <c r="J348" s="24">
        <f>SUM(J349)</f>
        <v>3231887.39</v>
      </c>
    </row>
    <row r="349" spans="1:10">
      <c r="A349" s="9"/>
      <c r="B349" s="84"/>
      <c r="C349" s="84"/>
      <c r="D349" s="84"/>
      <c r="E349" s="84"/>
      <c r="F349" s="85"/>
      <c r="G349" s="25" t="s">
        <v>6</v>
      </c>
      <c r="H349" s="39" t="s">
        <v>0</v>
      </c>
      <c r="I349" s="23">
        <v>500</v>
      </c>
      <c r="J349" s="24">
        <v>3231887.39</v>
      </c>
    </row>
    <row r="350" spans="1:10">
      <c r="A350" s="9"/>
      <c r="B350" s="204" t="s">
        <v>16</v>
      </c>
      <c r="C350" s="204"/>
      <c r="D350" s="204"/>
      <c r="E350" s="204"/>
      <c r="F350" s="205"/>
      <c r="G350" s="130" t="s">
        <v>336</v>
      </c>
      <c r="H350" s="131" t="s">
        <v>444</v>
      </c>
      <c r="I350" s="23"/>
      <c r="J350" s="24">
        <f>SUM(J351:J353)</f>
        <v>28307330.350000001</v>
      </c>
    </row>
    <row r="351" spans="1:10" ht="25.5">
      <c r="A351" s="9"/>
      <c r="B351" s="206">
        <v>800</v>
      </c>
      <c r="C351" s="206"/>
      <c r="D351" s="206"/>
      <c r="E351" s="206"/>
      <c r="F351" s="207"/>
      <c r="G351" s="130" t="s">
        <v>2</v>
      </c>
      <c r="H351" s="131" t="s">
        <v>0</v>
      </c>
      <c r="I351" s="132">
        <v>200</v>
      </c>
      <c r="J351" s="24">
        <v>396296.09</v>
      </c>
    </row>
    <row r="352" spans="1:10">
      <c r="A352" s="9"/>
      <c r="B352" s="27"/>
      <c r="C352" s="27"/>
      <c r="D352" s="27"/>
      <c r="E352" s="27"/>
      <c r="F352" s="28"/>
      <c r="G352" s="25" t="s">
        <v>6</v>
      </c>
      <c r="H352" s="39" t="s">
        <v>0</v>
      </c>
      <c r="I352" s="23">
        <v>500</v>
      </c>
      <c r="J352" s="24">
        <v>9515071.0999999996</v>
      </c>
    </row>
    <row r="353" spans="1:10" ht="25.5">
      <c r="A353" s="9"/>
      <c r="B353" s="27"/>
      <c r="C353" s="27"/>
      <c r="D353" s="27"/>
      <c r="E353" s="27"/>
      <c r="F353" s="28"/>
      <c r="G353" s="25" t="s">
        <v>4</v>
      </c>
      <c r="H353" s="31"/>
      <c r="I353" s="23">
        <v>600</v>
      </c>
      <c r="J353" s="24">
        <v>18395963.16</v>
      </c>
    </row>
    <row r="354" spans="1:10" ht="25.5">
      <c r="A354" s="9"/>
      <c r="B354" s="27"/>
      <c r="C354" s="27"/>
      <c r="D354" s="27"/>
      <c r="E354" s="27"/>
      <c r="F354" s="28"/>
      <c r="G354" s="130" t="s">
        <v>409</v>
      </c>
      <c r="H354" s="131" t="s">
        <v>445</v>
      </c>
      <c r="I354" s="132"/>
      <c r="J354" s="24">
        <f>SUM(J355+J356)</f>
        <v>136979038.75</v>
      </c>
    </row>
    <row r="355" spans="1:10" ht="25.5">
      <c r="A355" s="9"/>
      <c r="B355" s="27"/>
      <c r="C355" s="27"/>
      <c r="D355" s="27"/>
      <c r="E355" s="27"/>
      <c r="F355" s="28"/>
      <c r="G355" s="130" t="s">
        <v>2</v>
      </c>
      <c r="H355" s="131" t="s">
        <v>0</v>
      </c>
      <c r="I355" s="132">
        <v>200</v>
      </c>
      <c r="J355" s="24">
        <v>111475834.06999999</v>
      </c>
    </row>
    <row r="356" spans="1:10" ht="25.5">
      <c r="A356" s="9"/>
      <c r="B356" s="27"/>
      <c r="C356" s="27"/>
      <c r="D356" s="27"/>
      <c r="E356" s="27"/>
      <c r="F356" s="28"/>
      <c r="G356" s="25" t="s">
        <v>4</v>
      </c>
      <c r="H356" s="31"/>
      <c r="I356" s="23">
        <v>600</v>
      </c>
      <c r="J356" s="24">
        <v>25503204.68</v>
      </c>
    </row>
    <row r="357" spans="1:10" ht="30" customHeight="1">
      <c r="A357" s="9"/>
      <c r="B357" s="185"/>
      <c r="C357" s="185"/>
      <c r="D357" s="185"/>
      <c r="E357" s="185"/>
      <c r="F357" s="186"/>
      <c r="G357" s="25" t="s">
        <v>531</v>
      </c>
      <c r="H357" s="131" t="s">
        <v>530</v>
      </c>
      <c r="I357" s="23"/>
      <c r="J357" s="24">
        <f>J358</f>
        <v>2339000</v>
      </c>
    </row>
    <row r="358" spans="1:10" ht="25.5">
      <c r="A358" s="9"/>
      <c r="B358" s="185"/>
      <c r="C358" s="185"/>
      <c r="D358" s="185"/>
      <c r="E358" s="185"/>
      <c r="F358" s="186"/>
      <c r="G358" s="25" t="s">
        <v>4</v>
      </c>
      <c r="H358" s="31"/>
      <c r="I358" s="23">
        <v>600</v>
      </c>
      <c r="J358" s="24">
        <v>2339000</v>
      </c>
    </row>
    <row r="359" spans="1:10" ht="51">
      <c r="A359" s="9"/>
      <c r="B359" s="27"/>
      <c r="C359" s="27"/>
      <c r="D359" s="27"/>
      <c r="E359" s="27"/>
      <c r="F359" s="28"/>
      <c r="G359" s="121" t="s">
        <v>144</v>
      </c>
      <c r="H359" s="148" t="s">
        <v>112</v>
      </c>
      <c r="I359" s="129" t="s">
        <v>0</v>
      </c>
      <c r="J359" s="93">
        <f>SUM(J360)</f>
        <v>21241977.449999999</v>
      </c>
    </row>
    <row r="360" spans="1:10" ht="25.5">
      <c r="A360" s="9"/>
      <c r="B360" s="27"/>
      <c r="C360" s="27"/>
      <c r="D360" s="27"/>
      <c r="E360" s="27"/>
      <c r="F360" s="28"/>
      <c r="G360" s="121" t="s">
        <v>288</v>
      </c>
      <c r="H360" s="148" t="s">
        <v>303</v>
      </c>
      <c r="I360" s="129"/>
      <c r="J360" s="93">
        <f>SUM(J364+J361)</f>
        <v>21241977.449999999</v>
      </c>
    </row>
    <row r="361" spans="1:10" ht="51">
      <c r="A361" s="9"/>
      <c r="B361" s="27"/>
      <c r="C361" s="27"/>
      <c r="D361" s="27"/>
      <c r="E361" s="27"/>
      <c r="F361" s="28"/>
      <c r="G361" s="133" t="s">
        <v>326</v>
      </c>
      <c r="H361" s="149" t="s">
        <v>304</v>
      </c>
      <c r="I361" s="132"/>
      <c r="J361" s="94">
        <f>SUM(J362+J363)</f>
        <v>18834777.449999999</v>
      </c>
    </row>
    <row r="362" spans="1:10" ht="25.5">
      <c r="A362" s="9"/>
      <c r="B362" s="27"/>
      <c r="C362" s="27"/>
      <c r="D362" s="27"/>
      <c r="E362" s="27"/>
      <c r="F362" s="28"/>
      <c r="G362" s="130" t="s">
        <v>2</v>
      </c>
      <c r="H362" s="131" t="s">
        <v>0</v>
      </c>
      <c r="I362" s="132">
        <v>200</v>
      </c>
      <c r="J362" s="94">
        <v>10640019.24</v>
      </c>
    </row>
    <row r="363" spans="1:10" ht="25.5">
      <c r="A363" s="9"/>
      <c r="B363" s="27"/>
      <c r="C363" s="27"/>
      <c r="D363" s="27"/>
      <c r="E363" s="27"/>
      <c r="F363" s="28"/>
      <c r="G363" s="25" t="s">
        <v>4</v>
      </c>
      <c r="H363" s="31"/>
      <c r="I363" s="23">
        <v>600</v>
      </c>
      <c r="J363" s="94">
        <v>8194758.21</v>
      </c>
    </row>
    <row r="364" spans="1:10" ht="38.25">
      <c r="A364" s="9"/>
      <c r="B364" s="204" t="s">
        <v>15</v>
      </c>
      <c r="C364" s="204"/>
      <c r="D364" s="204"/>
      <c r="E364" s="204"/>
      <c r="F364" s="205"/>
      <c r="G364" s="133" t="s">
        <v>335</v>
      </c>
      <c r="H364" s="149" t="s">
        <v>289</v>
      </c>
      <c r="I364" s="132" t="s">
        <v>0</v>
      </c>
      <c r="J364" s="94">
        <f>SUM(J365+J366)</f>
        <v>2407200</v>
      </c>
    </row>
    <row r="365" spans="1:10">
      <c r="A365" s="9"/>
      <c r="B365" s="204">
        <v>200</v>
      </c>
      <c r="C365" s="204"/>
      <c r="D365" s="204"/>
      <c r="E365" s="204"/>
      <c r="F365" s="205"/>
      <c r="G365" s="150" t="s">
        <v>5</v>
      </c>
      <c r="H365" s="37"/>
      <c r="I365" s="151">
        <v>300</v>
      </c>
      <c r="J365" s="24">
        <v>1150765.5</v>
      </c>
    </row>
    <row r="366" spans="1:10" ht="25.5">
      <c r="A366" s="9"/>
      <c r="B366" s="27"/>
      <c r="C366" s="27"/>
      <c r="D366" s="27"/>
      <c r="E366" s="27"/>
      <c r="F366" s="28"/>
      <c r="G366" s="25" t="s">
        <v>4</v>
      </c>
      <c r="H366" s="31"/>
      <c r="I366" s="23">
        <v>600</v>
      </c>
      <c r="J366" s="24">
        <v>1256434.5</v>
      </c>
    </row>
    <row r="367" spans="1:10" ht="25.5">
      <c r="A367" s="9"/>
      <c r="B367" s="27"/>
      <c r="C367" s="27"/>
      <c r="D367" s="27"/>
      <c r="E367" s="27"/>
      <c r="F367" s="28"/>
      <c r="G367" s="10" t="s">
        <v>63</v>
      </c>
      <c r="H367" s="152" t="s">
        <v>113</v>
      </c>
      <c r="I367" s="12" t="s">
        <v>0</v>
      </c>
      <c r="J367" s="13">
        <f>SUM(J368)</f>
        <v>1365896.8</v>
      </c>
    </row>
    <row r="368" spans="1:10" ht="38.25">
      <c r="A368" s="9"/>
      <c r="B368" s="27"/>
      <c r="C368" s="27"/>
      <c r="D368" s="27"/>
      <c r="E368" s="27"/>
      <c r="F368" s="28"/>
      <c r="G368" s="52" t="s">
        <v>315</v>
      </c>
      <c r="H368" s="20" t="s">
        <v>114</v>
      </c>
      <c r="I368" s="54" t="s">
        <v>0</v>
      </c>
      <c r="J368" s="41">
        <f>SUM(J372+J369+J375)</f>
        <v>1365896.8</v>
      </c>
    </row>
    <row r="369" spans="1:10" ht="38.25">
      <c r="A369" s="9"/>
      <c r="B369" s="208" t="s">
        <v>14</v>
      </c>
      <c r="C369" s="208"/>
      <c r="D369" s="208"/>
      <c r="E369" s="208"/>
      <c r="F369" s="209"/>
      <c r="G369" s="153" t="s">
        <v>361</v>
      </c>
      <c r="H369" s="154" t="s">
        <v>362</v>
      </c>
      <c r="I369" s="155"/>
      <c r="J369" s="94">
        <f>SUM(J370)</f>
        <v>10000</v>
      </c>
    </row>
    <row r="370" spans="1:10">
      <c r="A370" s="9"/>
      <c r="B370" s="206">
        <v>500</v>
      </c>
      <c r="C370" s="206"/>
      <c r="D370" s="206"/>
      <c r="E370" s="206"/>
      <c r="F370" s="207"/>
      <c r="G370" s="25" t="s">
        <v>363</v>
      </c>
      <c r="H370" s="156" t="s">
        <v>364</v>
      </c>
      <c r="I370" s="88"/>
      <c r="J370" s="94">
        <f>SUM(J371)</f>
        <v>10000</v>
      </c>
    </row>
    <row r="371" spans="1:10" ht="25.5">
      <c r="A371" s="9"/>
      <c r="B371" s="27"/>
      <c r="C371" s="27"/>
      <c r="D371" s="27"/>
      <c r="E371" s="27"/>
      <c r="F371" s="28"/>
      <c r="G371" s="130" t="s">
        <v>2</v>
      </c>
      <c r="H371" s="131" t="s">
        <v>0</v>
      </c>
      <c r="I371" s="132">
        <v>200</v>
      </c>
      <c r="J371" s="24">
        <v>10000</v>
      </c>
    </row>
    <row r="372" spans="1:10" ht="25.5">
      <c r="A372" s="9"/>
      <c r="B372" s="27"/>
      <c r="C372" s="27"/>
      <c r="D372" s="27"/>
      <c r="E372" s="27"/>
      <c r="F372" s="28"/>
      <c r="G372" s="153" t="s">
        <v>285</v>
      </c>
      <c r="H372" s="157" t="s">
        <v>286</v>
      </c>
      <c r="I372" s="155"/>
      <c r="J372" s="24">
        <f t="shared" ref="J372" si="4">SUM(J373)</f>
        <v>287394</v>
      </c>
    </row>
    <row r="373" spans="1:10" ht="25.5">
      <c r="A373" s="9"/>
      <c r="B373" s="27"/>
      <c r="C373" s="27"/>
      <c r="D373" s="27"/>
      <c r="E373" s="27"/>
      <c r="F373" s="28"/>
      <c r="G373" s="25" t="s">
        <v>337</v>
      </c>
      <c r="H373" s="48" t="s">
        <v>299</v>
      </c>
      <c r="I373" s="23"/>
      <c r="J373" s="24">
        <f>SUM(J374)</f>
        <v>287394</v>
      </c>
    </row>
    <row r="374" spans="1:10" ht="25.5">
      <c r="A374" s="9"/>
      <c r="B374" s="27"/>
      <c r="C374" s="27"/>
      <c r="D374" s="27"/>
      <c r="E374" s="27"/>
      <c r="F374" s="28"/>
      <c r="G374" s="25" t="s">
        <v>2</v>
      </c>
      <c r="H374" s="48"/>
      <c r="I374" s="23">
        <v>200</v>
      </c>
      <c r="J374" s="24">
        <v>287394</v>
      </c>
    </row>
    <row r="375" spans="1:10" ht="25.5">
      <c r="A375" s="9"/>
      <c r="B375" s="27"/>
      <c r="C375" s="27"/>
      <c r="D375" s="27"/>
      <c r="E375" s="27"/>
      <c r="F375" s="28"/>
      <c r="G375" s="25" t="s">
        <v>372</v>
      </c>
      <c r="H375" s="48" t="s">
        <v>373</v>
      </c>
      <c r="I375" s="23"/>
      <c r="J375" s="24">
        <f>SUM(J376)</f>
        <v>1068502.8</v>
      </c>
    </row>
    <row r="376" spans="1:10">
      <c r="A376" s="9"/>
      <c r="B376" s="27"/>
      <c r="C376" s="27"/>
      <c r="D376" s="27"/>
      <c r="E376" s="27"/>
      <c r="F376" s="28"/>
      <c r="G376" s="25" t="s">
        <v>374</v>
      </c>
      <c r="H376" s="48" t="s">
        <v>375</v>
      </c>
      <c r="I376" s="23"/>
      <c r="J376" s="24">
        <f>SUM(J377)</f>
        <v>1068502.8</v>
      </c>
    </row>
    <row r="377" spans="1:10" ht="25.5">
      <c r="A377" s="9"/>
      <c r="B377" s="27"/>
      <c r="C377" s="27"/>
      <c r="D377" s="27"/>
      <c r="E377" s="27"/>
      <c r="F377" s="28"/>
      <c r="G377" s="25" t="s">
        <v>2</v>
      </c>
      <c r="H377" s="48"/>
      <c r="I377" s="23">
        <v>200</v>
      </c>
      <c r="J377" s="24">
        <v>1068502.8</v>
      </c>
    </row>
    <row r="378" spans="1:10" ht="25.5">
      <c r="A378" s="9"/>
      <c r="B378" s="27"/>
      <c r="C378" s="27"/>
      <c r="D378" s="27"/>
      <c r="E378" s="27"/>
      <c r="F378" s="28"/>
      <c r="G378" s="10" t="s">
        <v>157</v>
      </c>
      <c r="H378" s="158" t="s">
        <v>115</v>
      </c>
      <c r="I378" s="12" t="s">
        <v>0</v>
      </c>
      <c r="J378" s="13">
        <f t="shared" ref="J378:J381" si="5">SUM(J379)</f>
        <v>99950</v>
      </c>
    </row>
    <row r="379" spans="1:10" ht="25.5">
      <c r="A379" s="9"/>
      <c r="B379" s="27"/>
      <c r="C379" s="27"/>
      <c r="D379" s="27"/>
      <c r="E379" s="27"/>
      <c r="F379" s="28"/>
      <c r="G379" s="56" t="s">
        <v>290</v>
      </c>
      <c r="H379" s="103" t="s">
        <v>116</v>
      </c>
      <c r="I379" s="159"/>
      <c r="J379" s="17">
        <f>SUM(J380)</f>
        <v>99950</v>
      </c>
    </row>
    <row r="380" spans="1:10" ht="25.5">
      <c r="A380" s="9"/>
      <c r="B380" s="27"/>
      <c r="C380" s="27"/>
      <c r="D380" s="27"/>
      <c r="E380" s="27"/>
      <c r="F380" s="28"/>
      <c r="G380" s="56" t="s">
        <v>306</v>
      </c>
      <c r="H380" s="103" t="s">
        <v>117</v>
      </c>
      <c r="I380" s="159"/>
      <c r="J380" s="41">
        <f t="shared" si="5"/>
        <v>99950</v>
      </c>
    </row>
    <row r="381" spans="1:10" ht="25.5">
      <c r="A381" s="9"/>
      <c r="B381" s="27"/>
      <c r="C381" s="27"/>
      <c r="D381" s="27"/>
      <c r="E381" s="27"/>
      <c r="F381" s="28"/>
      <c r="G381" s="66" t="s">
        <v>119</v>
      </c>
      <c r="H381" s="160" t="s">
        <v>118</v>
      </c>
      <c r="I381" s="16" t="s">
        <v>0</v>
      </c>
      <c r="J381" s="24">
        <f t="shared" si="5"/>
        <v>99950</v>
      </c>
    </row>
    <row r="382" spans="1:10" ht="25.5">
      <c r="A382" s="9"/>
      <c r="B382" s="202" t="s">
        <v>13</v>
      </c>
      <c r="C382" s="202"/>
      <c r="D382" s="202"/>
      <c r="E382" s="202"/>
      <c r="F382" s="203"/>
      <c r="G382" s="25" t="s">
        <v>2</v>
      </c>
      <c r="H382" s="160"/>
      <c r="I382" s="23">
        <v>200</v>
      </c>
      <c r="J382" s="24">
        <v>99950</v>
      </c>
    </row>
    <row r="383" spans="1:10" ht="38.25">
      <c r="A383" s="9"/>
      <c r="B383" s="84"/>
      <c r="C383" s="84"/>
      <c r="D383" s="84"/>
      <c r="E383" s="84"/>
      <c r="F383" s="85"/>
      <c r="G383" s="10" t="s">
        <v>232</v>
      </c>
      <c r="H383" s="161" t="s">
        <v>233</v>
      </c>
      <c r="I383" s="12"/>
      <c r="J383" s="13">
        <f>SUM(J384:J384)</f>
        <v>2981805.52</v>
      </c>
    </row>
    <row r="384" spans="1:10" ht="38.25">
      <c r="A384" s="9"/>
      <c r="B384" s="84"/>
      <c r="C384" s="84"/>
      <c r="D384" s="84"/>
      <c r="E384" s="84"/>
      <c r="F384" s="85"/>
      <c r="G384" s="52" t="s">
        <v>236</v>
      </c>
      <c r="H384" s="20" t="s">
        <v>234</v>
      </c>
      <c r="I384" s="23"/>
      <c r="J384" s="24">
        <f>SUM(J385+J396+J401)</f>
        <v>2981805.52</v>
      </c>
    </row>
    <row r="385" spans="1:10" ht="25.5">
      <c r="A385" s="9"/>
      <c r="B385" s="84"/>
      <c r="C385" s="84"/>
      <c r="D385" s="84"/>
      <c r="E385" s="84"/>
      <c r="F385" s="85"/>
      <c r="G385" s="40" t="s">
        <v>237</v>
      </c>
      <c r="H385" s="20" t="s">
        <v>235</v>
      </c>
      <c r="I385" s="23"/>
      <c r="J385" s="17">
        <f>SUM(J391+J394+J388+J386)</f>
        <v>2481805.52</v>
      </c>
    </row>
    <row r="386" spans="1:10">
      <c r="A386" s="9"/>
      <c r="B386" s="84"/>
      <c r="C386" s="84"/>
      <c r="D386" s="84"/>
      <c r="E386" s="84"/>
      <c r="F386" s="85"/>
      <c r="G386" s="162" t="s">
        <v>492</v>
      </c>
      <c r="H386" s="163" t="s">
        <v>493</v>
      </c>
      <c r="I386" s="23"/>
      <c r="J386" s="24">
        <f t="shared" ref="J386" si="6">SUM(J387)</f>
        <v>835868.94</v>
      </c>
    </row>
    <row r="387" spans="1:10" ht="25.5">
      <c r="A387" s="9"/>
      <c r="B387" s="84"/>
      <c r="C387" s="84"/>
      <c r="D387" s="84"/>
      <c r="E387" s="84"/>
      <c r="F387" s="85"/>
      <c r="G387" s="51" t="s">
        <v>4</v>
      </c>
      <c r="H387" s="31" t="s">
        <v>0</v>
      </c>
      <c r="I387" s="23">
        <v>600</v>
      </c>
      <c r="J387" s="47">
        <v>835868.94</v>
      </c>
    </row>
    <row r="388" spans="1:10">
      <c r="A388" s="9"/>
      <c r="B388" s="84"/>
      <c r="C388" s="84"/>
      <c r="D388" s="84"/>
      <c r="E388" s="84"/>
      <c r="F388" s="85"/>
      <c r="G388" s="51" t="s">
        <v>478</v>
      </c>
      <c r="H388" s="31" t="s">
        <v>479</v>
      </c>
      <c r="I388" s="23"/>
      <c r="J388" s="24">
        <f>SUM(J389:J390)</f>
        <v>249996</v>
      </c>
    </row>
    <row r="389" spans="1:10" ht="25.5">
      <c r="A389" s="9"/>
      <c r="B389" s="84"/>
      <c r="C389" s="84"/>
      <c r="D389" s="84"/>
      <c r="E389" s="84"/>
      <c r="F389" s="85"/>
      <c r="G389" s="51" t="s">
        <v>2</v>
      </c>
      <c r="H389" s="31" t="s">
        <v>0</v>
      </c>
      <c r="I389" s="23">
        <v>200</v>
      </c>
      <c r="J389" s="24">
        <v>249996</v>
      </c>
    </row>
    <row r="390" spans="1:10" ht="25.5">
      <c r="A390" s="9"/>
      <c r="B390" s="84"/>
      <c r="C390" s="84"/>
      <c r="D390" s="84"/>
      <c r="E390" s="84"/>
      <c r="F390" s="85"/>
      <c r="G390" s="51" t="s">
        <v>4</v>
      </c>
      <c r="H390" s="31" t="s">
        <v>0</v>
      </c>
      <c r="I390" s="23">
        <v>600</v>
      </c>
      <c r="J390" s="24">
        <v>0</v>
      </c>
    </row>
    <row r="391" spans="1:10" ht="25.5">
      <c r="A391" s="9"/>
      <c r="B391" s="84"/>
      <c r="C391" s="84"/>
      <c r="D391" s="84"/>
      <c r="E391" s="84"/>
      <c r="F391" s="85"/>
      <c r="G391" s="164" t="s">
        <v>312</v>
      </c>
      <c r="H391" s="30" t="s">
        <v>238</v>
      </c>
      <c r="I391" s="23" t="s">
        <v>0</v>
      </c>
      <c r="J391" s="24">
        <f>SUM(J392:J393)</f>
        <v>1241940.58</v>
      </c>
    </row>
    <row r="392" spans="1:10" ht="25.5">
      <c r="A392" s="9"/>
      <c r="B392" s="84"/>
      <c r="C392" s="84"/>
      <c r="D392" s="84"/>
      <c r="E392" s="84"/>
      <c r="F392" s="85"/>
      <c r="G392" s="51" t="s">
        <v>2</v>
      </c>
      <c r="H392" s="31" t="s">
        <v>0</v>
      </c>
      <c r="I392" s="23">
        <v>200</v>
      </c>
      <c r="J392" s="24">
        <v>1225055.77</v>
      </c>
    </row>
    <row r="393" spans="1:10">
      <c r="A393" s="9"/>
      <c r="B393" s="84"/>
      <c r="C393" s="84"/>
      <c r="D393" s="84"/>
      <c r="E393" s="84"/>
      <c r="F393" s="85"/>
      <c r="G393" s="25" t="s">
        <v>1</v>
      </c>
      <c r="H393" s="39" t="s">
        <v>0</v>
      </c>
      <c r="I393" s="23">
        <v>800</v>
      </c>
      <c r="J393" s="24">
        <v>16884.810000000001</v>
      </c>
    </row>
    <row r="394" spans="1:10" ht="25.5">
      <c r="A394" s="9"/>
      <c r="B394" s="84"/>
      <c r="C394" s="84"/>
      <c r="D394" s="84"/>
      <c r="E394" s="84"/>
      <c r="F394" s="85"/>
      <c r="G394" s="51" t="s">
        <v>316</v>
      </c>
      <c r="H394" s="31" t="s">
        <v>317</v>
      </c>
      <c r="I394" s="23"/>
      <c r="J394" s="24">
        <f>SUM(J395:J395)</f>
        <v>154000</v>
      </c>
    </row>
    <row r="395" spans="1:10" ht="25.5">
      <c r="A395" s="9"/>
      <c r="B395" s="84"/>
      <c r="C395" s="84"/>
      <c r="D395" s="84"/>
      <c r="E395" s="84"/>
      <c r="F395" s="85"/>
      <c r="G395" s="51" t="s">
        <v>2</v>
      </c>
      <c r="H395" s="31" t="s">
        <v>0</v>
      </c>
      <c r="I395" s="23">
        <v>200</v>
      </c>
      <c r="J395" s="24">
        <v>154000</v>
      </c>
    </row>
    <row r="396" spans="1:10" ht="25.5">
      <c r="A396" s="9"/>
      <c r="B396" s="84"/>
      <c r="C396" s="84"/>
      <c r="D396" s="84"/>
      <c r="E396" s="84"/>
      <c r="F396" s="85"/>
      <c r="G396" s="52" t="s">
        <v>240</v>
      </c>
      <c r="H396" s="53" t="s">
        <v>239</v>
      </c>
      <c r="I396" s="54"/>
      <c r="J396" s="41">
        <f>SUM(J397+J400)</f>
        <v>500000</v>
      </c>
    </row>
    <row r="397" spans="1:10" ht="38.25">
      <c r="A397" s="9"/>
      <c r="B397" s="84"/>
      <c r="C397" s="84"/>
      <c r="D397" s="84"/>
      <c r="E397" s="84"/>
      <c r="F397" s="85"/>
      <c r="G397" s="25" t="s">
        <v>313</v>
      </c>
      <c r="H397" s="35" t="s">
        <v>266</v>
      </c>
      <c r="I397" s="23"/>
      <c r="J397" s="41">
        <f>SUM(J398)</f>
        <v>200000</v>
      </c>
    </row>
    <row r="398" spans="1:10" ht="25.5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200000</v>
      </c>
    </row>
    <row r="399" spans="1:10" ht="25.5">
      <c r="A399" s="9"/>
      <c r="B399" s="84"/>
      <c r="C399" s="84"/>
      <c r="D399" s="84"/>
      <c r="E399" s="84"/>
      <c r="F399" s="85"/>
      <c r="G399" s="25" t="s">
        <v>308</v>
      </c>
      <c r="H399" s="35" t="s">
        <v>309</v>
      </c>
      <c r="I399" s="23"/>
      <c r="J399" s="24">
        <f>SUM(J400)</f>
        <v>300000</v>
      </c>
    </row>
    <row r="400" spans="1:10" ht="25.5">
      <c r="A400" s="9"/>
      <c r="B400" s="84"/>
      <c r="C400" s="84"/>
      <c r="D400" s="84"/>
      <c r="E400" s="84"/>
      <c r="F400" s="85"/>
      <c r="G400" s="25" t="s">
        <v>2</v>
      </c>
      <c r="H400" s="35"/>
      <c r="I400" s="23">
        <v>200</v>
      </c>
      <c r="J400" s="24">
        <v>300000</v>
      </c>
    </row>
    <row r="401" spans="1:10" ht="25.5">
      <c r="A401" s="9"/>
      <c r="B401" s="84"/>
      <c r="C401" s="84"/>
      <c r="D401" s="84"/>
      <c r="E401" s="84"/>
      <c r="F401" s="85"/>
      <c r="G401" s="25" t="s">
        <v>417</v>
      </c>
      <c r="H401" s="35" t="s">
        <v>418</v>
      </c>
      <c r="I401" s="23"/>
      <c r="J401" s="24">
        <f>SUM(J402)</f>
        <v>0</v>
      </c>
    </row>
    <row r="402" spans="1:10" ht="25.5">
      <c r="A402" s="9"/>
      <c r="B402" s="84"/>
      <c r="C402" s="84"/>
      <c r="D402" s="84"/>
      <c r="E402" s="84"/>
      <c r="F402" s="85"/>
      <c r="G402" s="25" t="s">
        <v>419</v>
      </c>
      <c r="H402" s="35" t="s">
        <v>420</v>
      </c>
      <c r="I402" s="23"/>
      <c r="J402" s="24">
        <f>SUM(J403)</f>
        <v>0</v>
      </c>
    </row>
    <row r="403" spans="1:10" ht="25.5">
      <c r="A403" s="9"/>
      <c r="B403" s="84"/>
      <c r="C403" s="84"/>
      <c r="D403" s="84"/>
      <c r="E403" s="84"/>
      <c r="F403" s="85"/>
      <c r="G403" s="25" t="s">
        <v>2</v>
      </c>
      <c r="H403" s="35"/>
      <c r="I403" s="23">
        <v>200</v>
      </c>
      <c r="J403" s="24"/>
    </row>
    <row r="404" spans="1:10" ht="38.25">
      <c r="A404" s="9"/>
      <c r="B404" s="84"/>
      <c r="C404" s="84"/>
      <c r="D404" s="84"/>
      <c r="E404" s="84"/>
      <c r="F404" s="85"/>
      <c r="G404" s="10" t="s">
        <v>64</v>
      </c>
      <c r="H404" s="152" t="s">
        <v>120</v>
      </c>
      <c r="I404" s="12" t="s">
        <v>0</v>
      </c>
      <c r="J404" s="13">
        <f>SUM(J405+J409)</f>
        <v>2735501.92</v>
      </c>
    </row>
    <row r="405" spans="1:10" ht="38.25">
      <c r="A405" s="9"/>
      <c r="B405" s="84"/>
      <c r="C405" s="84"/>
      <c r="D405" s="84"/>
      <c r="E405" s="84"/>
      <c r="F405" s="85"/>
      <c r="G405" s="40" t="s">
        <v>269</v>
      </c>
      <c r="H405" s="57" t="s">
        <v>121</v>
      </c>
      <c r="I405" s="54" t="s">
        <v>0</v>
      </c>
      <c r="J405" s="41">
        <f>SUM(J406)</f>
        <v>197000</v>
      </c>
    </row>
    <row r="406" spans="1:10" ht="25.5">
      <c r="A406" s="9"/>
      <c r="B406" s="200" t="s">
        <v>12</v>
      </c>
      <c r="C406" s="200"/>
      <c r="D406" s="200"/>
      <c r="E406" s="200"/>
      <c r="F406" s="201"/>
      <c r="G406" s="40" t="s">
        <v>270</v>
      </c>
      <c r="H406" s="20" t="s">
        <v>271</v>
      </c>
      <c r="I406" s="16"/>
      <c r="J406" s="24">
        <f>SUM(J407)</f>
        <v>197000</v>
      </c>
    </row>
    <row r="407" spans="1:10" ht="38.25">
      <c r="A407" s="9"/>
      <c r="B407" s="18"/>
      <c r="C407" s="18"/>
      <c r="D407" s="18"/>
      <c r="E407" s="18"/>
      <c r="F407" s="19"/>
      <c r="G407" s="165" t="s">
        <v>272</v>
      </c>
      <c r="H407" s="30" t="s">
        <v>273</v>
      </c>
      <c r="I407" s="23"/>
      <c r="J407" s="24">
        <f>SUM(J408)</f>
        <v>197000</v>
      </c>
    </row>
    <row r="408" spans="1:10">
      <c r="A408" s="9"/>
      <c r="B408" s="202" t="s">
        <v>11</v>
      </c>
      <c r="C408" s="202"/>
      <c r="D408" s="202"/>
      <c r="E408" s="202"/>
      <c r="F408" s="203"/>
      <c r="G408" s="25" t="s">
        <v>6</v>
      </c>
      <c r="H408" s="30"/>
      <c r="I408" s="23">
        <v>500</v>
      </c>
      <c r="J408" s="24">
        <v>197000</v>
      </c>
    </row>
    <row r="409" spans="1:10" ht="38.25">
      <c r="A409" s="9"/>
      <c r="B409" s="200" t="s">
        <v>10</v>
      </c>
      <c r="C409" s="200"/>
      <c r="D409" s="200"/>
      <c r="E409" s="200"/>
      <c r="F409" s="201"/>
      <c r="G409" s="40" t="s">
        <v>390</v>
      </c>
      <c r="H409" s="63" t="s">
        <v>122</v>
      </c>
      <c r="I409" s="54"/>
      <c r="J409" s="41">
        <f>SUM(J410+J413+J415)</f>
        <v>2538501.92</v>
      </c>
    </row>
    <row r="410" spans="1:10" ht="25.5">
      <c r="A410" s="9"/>
      <c r="B410" s="18"/>
      <c r="C410" s="18"/>
      <c r="D410" s="18"/>
      <c r="E410" s="18"/>
      <c r="F410" s="19"/>
      <c r="G410" s="25" t="s">
        <v>274</v>
      </c>
      <c r="H410" s="29" t="s">
        <v>275</v>
      </c>
      <c r="I410" s="23"/>
      <c r="J410" s="41">
        <f>SUM(J411)</f>
        <v>2186501.92</v>
      </c>
    </row>
    <row r="411" spans="1:10" ht="38.25">
      <c r="A411" s="9"/>
      <c r="B411" s="18"/>
      <c r="C411" s="18"/>
      <c r="D411" s="18"/>
      <c r="E411" s="18"/>
      <c r="F411" s="19"/>
      <c r="G411" s="25" t="s">
        <v>276</v>
      </c>
      <c r="H411" s="62" t="s">
        <v>277</v>
      </c>
      <c r="I411" s="23"/>
      <c r="J411" s="24">
        <f>SUM(J412)</f>
        <v>2186501.92</v>
      </c>
    </row>
    <row r="412" spans="1:10" ht="25.5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2186501.92</v>
      </c>
    </row>
    <row r="413" spans="1:10" ht="25.5">
      <c r="A413" s="9"/>
      <c r="B413" s="18"/>
      <c r="C413" s="18"/>
      <c r="D413" s="18"/>
      <c r="E413" s="18"/>
      <c r="F413" s="19"/>
      <c r="G413" s="51" t="s">
        <v>365</v>
      </c>
      <c r="H413" s="189" t="s">
        <v>366</v>
      </c>
      <c r="I413" s="23"/>
      <c r="J413" s="24">
        <f>SUM(J414)</f>
        <v>0</v>
      </c>
    </row>
    <row r="414" spans="1:10" ht="25.5">
      <c r="A414" s="9"/>
      <c r="B414" s="18"/>
      <c r="C414" s="18"/>
      <c r="D414" s="18"/>
      <c r="E414" s="18"/>
      <c r="F414" s="19"/>
      <c r="G414" s="51" t="s">
        <v>2</v>
      </c>
      <c r="H414" s="189" t="s">
        <v>0</v>
      </c>
      <c r="I414" s="23">
        <v>200</v>
      </c>
      <c r="J414" s="24">
        <v>0</v>
      </c>
    </row>
    <row r="415" spans="1:10" ht="42.75" customHeight="1">
      <c r="A415" s="9"/>
      <c r="B415" s="187"/>
      <c r="C415" s="187"/>
      <c r="D415" s="187"/>
      <c r="E415" s="187"/>
      <c r="F415" s="188"/>
      <c r="G415" s="51" t="s">
        <v>540</v>
      </c>
      <c r="H415" s="189" t="s">
        <v>539</v>
      </c>
      <c r="I415" s="23"/>
      <c r="J415" s="24">
        <f>J416</f>
        <v>352000</v>
      </c>
    </row>
    <row r="416" spans="1:10" ht="22.5" customHeight="1">
      <c r="A416" s="9"/>
      <c r="B416" s="187"/>
      <c r="C416" s="187"/>
      <c r="D416" s="187"/>
      <c r="E416" s="187"/>
      <c r="F416" s="188"/>
      <c r="G416" s="190" t="s">
        <v>542</v>
      </c>
      <c r="H416" s="189" t="s">
        <v>541</v>
      </c>
      <c r="I416" s="23"/>
      <c r="J416" s="24">
        <f>J417+J418</f>
        <v>352000</v>
      </c>
    </row>
    <row r="417" spans="1:10" ht="35.25" customHeight="1">
      <c r="A417" s="9"/>
      <c r="B417" s="187"/>
      <c r="C417" s="187"/>
      <c r="D417" s="187"/>
      <c r="E417" s="187"/>
      <c r="F417" s="188"/>
      <c r="G417" s="51" t="s">
        <v>543</v>
      </c>
      <c r="H417" s="31"/>
      <c r="I417" s="23">
        <v>100</v>
      </c>
      <c r="J417" s="24">
        <v>293483</v>
      </c>
    </row>
    <row r="418" spans="1:10" ht="28.5" customHeight="1">
      <c r="A418" s="9"/>
      <c r="B418" s="187"/>
      <c r="C418" s="187"/>
      <c r="D418" s="187"/>
      <c r="E418" s="187"/>
      <c r="F418" s="188"/>
      <c r="G418" s="51" t="s">
        <v>2</v>
      </c>
      <c r="H418" s="31"/>
      <c r="I418" s="23">
        <v>200</v>
      </c>
      <c r="J418" s="24">
        <v>58517</v>
      </c>
    </row>
    <row r="419" spans="1:10" ht="32.25" customHeight="1">
      <c r="A419" s="9"/>
      <c r="B419" s="173"/>
      <c r="C419" s="173"/>
      <c r="D419" s="173"/>
      <c r="E419" s="173"/>
      <c r="F419" s="174"/>
      <c r="G419" s="175" t="s">
        <v>536</v>
      </c>
      <c r="H419" s="176" t="s">
        <v>519</v>
      </c>
      <c r="I419" s="12"/>
      <c r="J419" s="13">
        <f>J420</f>
        <v>54922527.980000004</v>
      </c>
    </row>
    <row r="420" spans="1:10" ht="33" customHeight="1">
      <c r="A420" s="9"/>
      <c r="B420" s="173"/>
      <c r="C420" s="173"/>
      <c r="D420" s="173"/>
      <c r="E420" s="173"/>
      <c r="F420" s="174"/>
      <c r="G420" s="51" t="s">
        <v>537</v>
      </c>
      <c r="H420" s="15" t="s">
        <v>520</v>
      </c>
      <c r="I420" s="54"/>
      <c r="J420" s="24">
        <f>J421+J424</f>
        <v>54922527.980000004</v>
      </c>
    </row>
    <row r="421" spans="1:10" ht="32.25" customHeight="1">
      <c r="A421" s="9"/>
      <c r="B421" s="173"/>
      <c r="C421" s="173"/>
      <c r="D421" s="173"/>
      <c r="E421" s="173"/>
      <c r="F421" s="174"/>
      <c r="G421" s="51" t="s">
        <v>532</v>
      </c>
      <c r="H421" s="31" t="s">
        <v>533</v>
      </c>
      <c r="I421" s="23"/>
      <c r="J421" s="24">
        <f>J422</f>
        <v>1715994.89</v>
      </c>
    </row>
    <row r="422" spans="1:10" ht="28.5" customHeight="1">
      <c r="A422" s="9"/>
      <c r="B422" s="173"/>
      <c r="C422" s="173"/>
      <c r="D422" s="173"/>
      <c r="E422" s="173"/>
      <c r="F422" s="174"/>
      <c r="G422" s="51" t="s">
        <v>452</v>
      </c>
      <c r="H422" s="31" t="s">
        <v>534</v>
      </c>
      <c r="I422" s="23"/>
      <c r="J422" s="24">
        <f>J423</f>
        <v>1715994.89</v>
      </c>
    </row>
    <row r="423" spans="1:10" ht="29.25" customHeight="1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1715994.89</v>
      </c>
    </row>
    <row r="424" spans="1:10" ht="27.75" customHeight="1">
      <c r="A424" s="9"/>
      <c r="B424" s="173"/>
      <c r="C424" s="173"/>
      <c r="D424" s="173"/>
      <c r="E424" s="173"/>
      <c r="F424" s="174"/>
      <c r="G424" s="51" t="s">
        <v>521</v>
      </c>
      <c r="H424" s="31" t="s">
        <v>535</v>
      </c>
      <c r="I424" s="23"/>
      <c r="J424" s="24">
        <f>J425</f>
        <v>53206533.090000004</v>
      </c>
    </row>
    <row r="425" spans="1:10" ht="31.5" customHeight="1">
      <c r="A425" s="9"/>
      <c r="B425" s="173"/>
      <c r="C425" s="173"/>
      <c r="D425" s="173"/>
      <c r="E425" s="173"/>
      <c r="F425" s="174"/>
      <c r="G425" s="51" t="s">
        <v>414</v>
      </c>
      <c r="H425" s="31"/>
      <c r="I425" s="23">
        <v>400</v>
      </c>
      <c r="J425" s="24">
        <v>53206533.090000004</v>
      </c>
    </row>
    <row r="426" spans="1:10" ht="24.75" customHeight="1">
      <c r="A426" s="9"/>
      <c r="B426" s="60"/>
      <c r="C426" s="60"/>
      <c r="D426" s="60"/>
      <c r="E426" s="60"/>
      <c r="F426" s="61"/>
      <c r="G426" s="177" t="s">
        <v>8</v>
      </c>
      <c r="H426" s="178" t="s">
        <v>123</v>
      </c>
      <c r="I426" s="179" t="s">
        <v>0</v>
      </c>
      <c r="J426" s="180">
        <f>SUM(J427)</f>
        <v>99513785.070000008</v>
      </c>
    </row>
    <row r="427" spans="1:10" ht="18" customHeight="1">
      <c r="A427" s="9"/>
      <c r="B427" s="60"/>
      <c r="C427" s="60"/>
      <c r="D427" s="60"/>
      <c r="E427" s="60"/>
      <c r="F427" s="61"/>
      <c r="G427" s="97" t="s">
        <v>8</v>
      </c>
      <c r="H427" s="98" t="s">
        <v>123</v>
      </c>
      <c r="I427" s="16" t="s">
        <v>0</v>
      </c>
      <c r="J427" s="41">
        <f>SUM(J436+J439+J441+J446+J466+J469+J432+J457+J455+J463+J472+J430+J448+J451+J428+J459 )</f>
        <v>99513785.070000008</v>
      </c>
    </row>
    <row r="428" spans="1:10" ht="18" customHeight="1">
      <c r="A428" s="9"/>
      <c r="B428" s="195"/>
      <c r="C428" s="195"/>
      <c r="D428" s="195"/>
      <c r="E428" s="195"/>
      <c r="F428" s="196"/>
      <c r="G428" s="97" t="s">
        <v>547</v>
      </c>
      <c r="H428" s="197" t="s">
        <v>548</v>
      </c>
      <c r="I428" s="16"/>
      <c r="J428" s="41">
        <f>J429</f>
        <v>466940</v>
      </c>
    </row>
    <row r="429" spans="1:10" ht="18" customHeight="1">
      <c r="A429" s="9"/>
      <c r="B429" s="195"/>
      <c r="C429" s="195"/>
      <c r="D429" s="195"/>
      <c r="E429" s="195"/>
      <c r="F429" s="196"/>
      <c r="G429" s="25" t="s">
        <v>6</v>
      </c>
      <c r="H429" s="30"/>
      <c r="I429" s="23">
        <v>500</v>
      </c>
      <c r="J429" s="41">
        <v>466940</v>
      </c>
    </row>
    <row r="430" spans="1:10" ht="25.5">
      <c r="A430" s="9"/>
      <c r="B430" s="27"/>
      <c r="C430" s="27"/>
      <c r="D430" s="27"/>
      <c r="E430" s="27"/>
      <c r="F430" s="28"/>
      <c r="G430" s="51" t="s">
        <v>484</v>
      </c>
      <c r="H430" s="166" t="s">
        <v>485</v>
      </c>
      <c r="I430" s="16"/>
      <c r="J430" s="24">
        <f>SUM(J431)</f>
        <v>570000</v>
      </c>
    </row>
    <row r="431" spans="1:10">
      <c r="A431" s="9"/>
      <c r="B431" s="27"/>
      <c r="C431" s="27"/>
      <c r="D431" s="27"/>
      <c r="E431" s="27"/>
      <c r="F431" s="28"/>
      <c r="G431" s="25" t="s">
        <v>6</v>
      </c>
      <c r="H431" s="30"/>
      <c r="I431" s="23">
        <v>500</v>
      </c>
      <c r="J431" s="24">
        <v>570000</v>
      </c>
    </row>
    <row r="432" spans="1:10">
      <c r="A432" s="9"/>
      <c r="B432" s="27"/>
      <c r="C432" s="27"/>
      <c r="D432" s="27"/>
      <c r="E432" s="27"/>
      <c r="F432" s="28"/>
      <c r="G432" s="25" t="s">
        <v>70</v>
      </c>
      <c r="H432" s="99" t="s">
        <v>124</v>
      </c>
      <c r="I432" s="16"/>
      <c r="J432" s="24">
        <f>SUM(J433:J435)</f>
        <v>9108100.5500000007</v>
      </c>
    </row>
    <row r="433" spans="1:10" ht="25.5">
      <c r="A433" s="9"/>
      <c r="B433" s="27"/>
      <c r="C433" s="27"/>
      <c r="D433" s="27"/>
      <c r="E433" s="27"/>
      <c r="F433" s="28"/>
      <c r="G433" s="25" t="s">
        <v>2</v>
      </c>
      <c r="H433" s="31" t="s">
        <v>0</v>
      </c>
      <c r="I433" s="23">
        <v>200</v>
      </c>
      <c r="J433" s="47">
        <v>80000</v>
      </c>
    </row>
    <row r="434" spans="1:10">
      <c r="A434" s="9"/>
      <c r="B434" s="202" t="s">
        <v>9</v>
      </c>
      <c r="C434" s="202"/>
      <c r="D434" s="202"/>
      <c r="E434" s="202"/>
      <c r="F434" s="203"/>
      <c r="G434" s="25" t="s">
        <v>5</v>
      </c>
      <c r="H434" s="143"/>
      <c r="I434" s="23">
        <v>300</v>
      </c>
      <c r="J434" s="47">
        <v>7500000</v>
      </c>
    </row>
    <row r="435" spans="1:10">
      <c r="A435" s="9"/>
      <c r="B435" s="84"/>
      <c r="C435" s="84"/>
      <c r="D435" s="84"/>
      <c r="E435" s="84"/>
      <c r="F435" s="85"/>
      <c r="G435" s="109" t="s">
        <v>1</v>
      </c>
      <c r="H435" s="39" t="s">
        <v>0</v>
      </c>
      <c r="I435" s="23">
        <v>800</v>
      </c>
      <c r="J435" s="47">
        <v>1528100.55</v>
      </c>
    </row>
    <row r="436" spans="1:10">
      <c r="A436" s="9"/>
      <c r="B436" s="84"/>
      <c r="C436" s="84"/>
      <c r="D436" s="84"/>
      <c r="E436" s="84"/>
      <c r="F436" s="85"/>
      <c r="G436" s="21" t="s">
        <v>67</v>
      </c>
      <c r="H436" s="99" t="s">
        <v>125</v>
      </c>
      <c r="I436" s="54"/>
      <c r="J436" s="24">
        <f>SUM(J437:J438)</f>
        <v>15000</v>
      </c>
    </row>
    <row r="437" spans="1:10" ht="25.5">
      <c r="A437" s="9"/>
      <c r="B437" s="18"/>
      <c r="C437" s="18"/>
      <c r="D437" s="18"/>
      <c r="E437" s="18"/>
      <c r="F437" s="19"/>
      <c r="G437" s="25" t="s">
        <v>2</v>
      </c>
      <c r="H437" s="31" t="s">
        <v>0</v>
      </c>
      <c r="I437" s="23">
        <v>200</v>
      </c>
      <c r="J437" s="47">
        <v>15000</v>
      </c>
    </row>
    <row r="438" spans="1:10">
      <c r="A438" s="9"/>
      <c r="B438" s="18"/>
      <c r="C438" s="18"/>
      <c r="D438" s="18"/>
      <c r="E438" s="18"/>
      <c r="F438" s="19"/>
      <c r="G438" s="109" t="s">
        <v>1</v>
      </c>
      <c r="H438" s="39" t="s">
        <v>0</v>
      </c>
      <c r="I438" s="23">
        <v>800</v>
      </c>
      <c r="J438" s="47">
        <v>0</v>
      </c>
    </row>
    <row r="439" spans="1:10">
      <c r="A439" s="9"/>
      <c r="B439" s="18"/>
      <c r="C439" s="18"/>
      <c r="D439" s="18"/>
      <c r="E439" s="18"/>
      <c r="F439" s="19"/>
      <c r="G439" s="21" t="s">
        <v>65</v>
      </c>
      <c r="H439" s="99" t="s">
        <v>126</v>
      </c>
      <c r="I439" s="54"/>
      <c r="J439" s="24">
        <f>SUM(J440)</f>
        <v>5292911.87</v>
      </c>
    </row>
    <row r="440" spans="1:10" ht="51">
      <c r="A440" s="9"/>
      <c r="B440" s="18"/>
      <c r="C440" s="18"/>
      <c r="D440" s="18"/>
      <c r="E440" s="18"/>
      <c r="F440" s="19"/>
      <c r="G440" s="43" t="s">
        <v>3</v>
      </c>
      <c r="H440" s="99"/>
      <c r="I440" s="23">
        <v>100</v>
      </c>
      <c r="J440" s="24">
        <v>5292911.87</v>
      </c>
    </row>
    <row r="441" spans="1:10">
      <c r="A441" s="9"/>
      <c r="B441" s="18"/>
      <c r="C441" s="18"/>
      <c r="D441" s="18"/>
      <c r="E441" s="18"/>
      <c r="F441" s="19"/>
      <c r="G441" s="66" t="s">
        <v>7</v>
      </c>
      <c r="H441" s="167" t="s">
        <v>127</v>
      </c>
      <c r="I441" s="54"/>
      <c r="J441" s="24">
        <f>SUM(J442:J445)</f>
        <v>66223598.040000007</v>
      </c>
    </row>
    <row r="442" spans="1:10" ht="59.25" customHeight="1">
      <c r="A442" s="9"/>
      <c r="B442" s="18"/>
      <c r="C442" s="18"/>
      <c r="D442" s="18"/>
      <c r="E442" s="18"/>
      <c r="F442" s="19"/>
      <c r="G442" s="51" t="s">
        <v>3</v>
      </c>
      <c r="H442" s="167"/>
      <c r="I442" s="23">
        <v>100</v>
      </c>
      <c r="J442" s="24">
        <v>61697800.740000002</v>
      </c>
    </row>
    <row r="443" spans="1:10" ht="25.5">
      <c r="A443" s="9"/>
      <c r="B443" s="18"/>
      <c r="C443" s="18"/>
      <c r="D443" s="18"/>
      <c r="E443" s="18"/>
      <c r="F443" s="19"/>
      <c r="G443" s="25" t="s">
        <v>2</v>
      </c>
      <c r="H443" s="35" t="s">
        <v>0</v>
      </c>
      <c r="I443" s="23">
        <v>200</v>
      </c>
      <c r="J443" s="24">
        <v>4368428.3899999997</v>
      </c>
    </row>
    <row r="444" spans="1:10">
      <c r="A444" s="9"/>
      <c r="B444" s="18"/>
      <c r="C444" s="18"/>
      <c r="D444" s="18"/>
      <c r="E444" s="18"/>
      <c r="F444" s="19"/>
      <c r="G444" s="25" t="s">
        <v>5</v>
      </c>
      <c r="H444" s="35"/>
      <c r="I444" s="23">
        <v>300</v>
      </c>
      <c r="J444" s="24">
        <v>27508.95</v>
      </c>
    </row>
    <row r="445" spans="1:10">
      <c r="A445" s="9"/>
      <c r="B445" s="18"/>
      <c r="C445" s="18"/>
      <c r="D445" s="18"/>
      <c r="E445" s="18"/>
      <c r="F445" s="19"/>
      <c r="G445" s="25" t="s">
        <v>1</v>
      </c>
      <c r="H445" s="35" t="s">
        <v>0</v>
      </c>
      <c r="I445" s="23">
        <v>800</v>
      </c>
      <c r="J445" s="24">
        <v>129859.96</v>
      </c>
    </row>
    <row r="446" spans="1:10" ht="25.5">
      <c r="A446" s="9"/>
      <c r="B446" s="18"/>
      <c r="C446" s="18"/>
      <c r="D446" s="18"/>
      <c r="E446" s="18"/>
      <c r="F446" s="19"/>
      <c r="G446" s="66" t="s">
        <v>66</v>
      </c>
      <c r="H446" s="86" t="s">
        <v>128</v>
      </c>
      <c r="I446" s="54"/>
      <c r="J446" s="24">
        <f>SUM(J447:J447)</f>
        <v>1012024</v>
      </c>
    </row>
    <row r="447" spans="1:10" ht="51">
      <c r="A447" s="9"/>
      <c r="B447" s="18"/>
      <c r="C447" s="18"/>
      <c r="D447" s="18"/>
      <c r="E447" s="18"/>
      <c r="F447" s="19"/>
      <c r="G447" s="51" t="s">
        <v>3</v>
      </c>
      <c r="H447" s="86"/>
      <c r="I447" s="23">
        <v>100</v>
      </c>
      <c r="J447" s="24">
        <v>1012024</v>
      </c>
    </row>
    <row r="448" spans="1:10" ht="38.25">
      <c r="A448" s="9"/>
      <c r="B448" s="18"/>
      <c r="C448" s="18"/>
      <c r="D448" s="18"/>
      <c r="E448" s="18"/>
      <c r="F448" s="19"/>
      <c r="G448" s="51" t="s">
        <v>486</v>
      </c>
      <c r="H448" s="168" t="s">
        <v>487</v>
      </c>
      <c r="I448" s="96"/>
      <c r="J448" s="24">
        <f>SUM(J449:J450)</f>
        <v>2000000</v>
      </c>
    </row>
    <row r="449" spans="1:10" ht="51">
      <c r="A449" s="9"/>
      <c r="B449" s="18"/>
      <c r="C449" s="18"/>
      <c r="D449" s="18"/>
      <c r="E449" s="18"/>
      <c r="F449" s="19"/>
      <c r="G449" s="51" t="s">
        <v>3</v>
      </c>
      <c r="H449" s="86"/>
      <c r="I449" s="23">
        <v>100</v>
      </c>
      <c r="J449" s="24">
        <v>1609400</v>
      </c>
    </row>
    <row r="450" spans="1:10">
      <c r="A450" s="9"/>
      <c r="B450" s="18"/>
      <c r="C450" s="18"/>
      <c r="D450" s="18"/>
      <c r="E450" s="18"/>
      <c r="F450" s="19"/>
      <c r="G450" s="25" t="s">
        <v>6</v>
      </c>
      <c r="H450" s="30"/>
      <c r="I450" s="23">
        <v>500</v>
      </c>
      <c r="J450" s="24">
        <v>390600</v>
      </c>
    </row>
    <row r="451" spans="1:10" ht="32.25" customHeight="1">
      <c r="A451" s="9"/>
      <c r="B451" s="18"/>
      <c r="C451" s="18"/>
      <c r="D451" s="18"/>
      <c r="E451" s="18"/>
      <c r="F451" s="19"/>
      <c r="G451" s="25" t="s">
        <v>513</v>
      </c>
      <c r="H451" s="168" t="s">
        <v>512</v>
      </c>
      <c r="I451" s="96"/>
      <c r="J451" s="24">
        <f>SUM(J452:J454)</f>
        <v>334157</v>
      </c>
    </row>
    <row r="452" spans="1:10" ht="51">
      <c r="A452" s="9"/>
      <c r="B452" s="18"/>
      <c r="C452" s="18"/>
      <c r="D452" s="18"/>
      <c r="E452" s="18"/>
      <c r="F452" s="19"/>
      <c r="G452" s="51" t="s">
        <v>3</v>
      </c>
      <c r="H452" s="86"/>
      <c r="I452" s="23">
        <v>100</v>
      </c>
      <c r="J452" s="24">
        <v>115000</v>
      </c>
    </row>
    <row r="453" spans="1:10">
      <c r="A453" s="9"/>
      <c r="B453" s="18"/>
      <c r="C453" s="18"/>
      <c r="D453" s="18"/>
      <c r="E453" s="18"/>
      <c r="F453" s="19"/>
      <c r="G453" s="25" t="s">
        <v>6</v>
      </c>
      <c r="H453" s="30"/>
      <c r="I453" s="23">
        <v>500</v>
      </c>
      <c r="J453" s="24">
        <v>25000</v>
      </c>
    </row>
    <row r="454" spans="1:10" ht="25.5">
      <c r="A454" s="9"/>
      <c r="B454" s="18"/>
      <c r="C454" s="18"/>
      <c r="D454" s="18"/>
      <c r="E454" s="18"/>
      <c r="F454" s="19"/>
      <c r="G454" s="25" t="s">
        <v>4</v>
      </c>
      <c r="H454" s="34"/>
      <c r="I454" s="96">
        <v>600</v>
      </c>
      <c r="J454" s="24">
        <v>194157</v>
      </c>
    </row>
    <row r="455" spans="1:10" ht="25.5">
      <c r="A455" s="9"/>
      <c r="B455" s="18"/>
      <c r="C455" s="18"/>
      <c r="D455" s="18"/>
      <c r="E455" s="18"/>
      <c r="F455" s="19"/>
      <c r="G455" s="169" t="s">
        <v>278</v>
      </c>
      <c r="H455" s="141" t="s">
        <v>349</v>
      </c>
      <c r="I455" s="96"/>
      <c r="J455" s="24">
        <f>SUM(J456:J456)</f>
        <v>3375386.61</v>
      </c>
    </row>
    <row r="456" spans="1:10">
      <c r="A456" s="9"/>
      <c r="B456" s="18"/>
      <c r="C456" s="18"/>
      <c r="D456" s="18"/>
      <c r="E456" s="18"/>
      <c r="F456" s="19"/>
      <c r="G456" s="25" t="s">
        <v>5</v>
      </c>
      <c r="H456" s="143"/>
      <c r="I456" s="23">
        <v>300</v>
      </c>
      <c r="J456" s="47">
        <v>3375386.61</v>
      </c>
    </row>
    <row r="457" spans="1:10" ht="38.25">
      <c r="A457" s="9"/>
      <c r="B457" s="18"/>
      <c r="C457" s="18"/>
      <c r="D457" s="18"/>
      <c r="E457" s="18"/>
      <c r="F457" s="19"/>
      <c r="G457" s="51" t="s">
        <v>338</v>
      </c>
      <c r="H457" s="35" t="s">
        <v>149</v>
      </c>
      <c r="I457" s="23"/>
      <c r="J457" s="24">
        <f>SUM(J458:J458)</f>
        <v>1782</v>
      </c>
    </row>
    <row r="458" spans="1:10" ht="25.5">
      <c r="A458" s="9"/>
      <c r="B458" s="18"/>
      <c r="C458" s="18"/>
      <c r="D458" s="18"/>
      <c r="E458" s="18"/>
      <c r="F458" s="19"/>
      <c r="G458" s="25" t="s">
        <v>2</v>
      </c>
      <c r="H458" s="35"/>
      <c r="I458" s="23">
        <v>200</v>
      </c>
      <c r="J458" s="24">
        <v>1782</v>
      </c>
    </row>
    <row r="459" spans="1:10" ht="38.25">
      <c r="A459" s="9"/>
      <c r="B459" s="198"/>
      <c r="C459" s="198"/>
      <c r="D459" s="198"/>
      <c r="E459" s="198"/>
      <c r="F459" s="199"/>
      <c r="G459" s="25" t="s">
        <v>550</v>
      </c>
      <c r="H459" s="35" t="s">
        <v>549</v>
      </c>
      <c r="I459" s="23"/>
      <c r="J459" s="24">
        <f>J460+J461+J462</f>
        <v>1690000</v>
      </c>
    </row>
    <row r="460" spans="1:10" ht="51">
      <c r="A460" s="9"/>
      <c r="B460" s="198"/>
      <c r="C460" s="198"/>
      <c r="D460" s="198"/>
      <c r="E460" s="198"/>
      <c r="F460" s="199"/>
      <c r="G460" s="25" t="s">
        <v>3</v>
      </c>
      <c r="H460" s="35"/>
      <c r="I460" s="23">
        <v>100</v>
      </c>
      <c r="J460" s="24">
        <v>1435000</v>
      </c>
    </row>
    <row r="461" spans="1:10">
      <c r="A461" s="9"/>
      <c r="B461" s="198"/>
      <c r="C461" s="198"/>
      <c r="D461" s="198"/>
      <c r="E461" s="198"/>
      <c r="F461" s="199"/>
      <c r="G461" s="25" t="s">
        <v>6</v>
      </c>
      <c r="H461" s="35"/>
      <c r="I461" s="23">
        <v>500</v>
      </c>
      <c r="J461" s="24">
        <v>150000</v>
      </c>
    </row>
    <row r="462" spans="1:10" ht="25.5">
      <c r="A462" s="9"/>
      <c r="B462" s="198"/>
      <c r="C462" s="198"/>
      <c r="D462" s="198"/>
      <c r="E462" s="198"/>
      <c r="F462" s="199"/>
      <c r="G462" s="25" t="s">
        <v>4</v>
      </c>
      <c r="H462" s="35"/>
      <c r="I462" s="23">
        <v>600</v>
      </c>
      <c r="J462" s="24">
        <v>105000</v>
      </c>
    </row>
    <row r="463" spans="1:10" ht="25.5">
      <c r="A463" s="9"/>
      <c r="B463" s="18"/>
      <c r="C463" s="18"/>
      <c r="D463" s="18"/>
      <c r="E463" s="18"/>
      <c r="F463" s="19"/>
      <c r="G463" s="25" t="s">
        <v>370</v>
      </c>
      <c r="H463" s="35" t="s">
        <v>371</v>
      </c>
      <c r="I463" s="23"/>
      <c r="J463" s="24">
        <f>SUM(J464:J465)</f>
        <v>2153135</v>
      </c>
    </row>
    <row r="464" spans="1:10" ht="51">
      <c r="A464" s="9"/>
      <c r="B464" s="18"/>
      <c r="C464" s="18"/>
      <c r="D464" s="18"/>
      <c r="E464" s="18"/>
      <c r="F464" s="19"/>
      <c r="G464" s="25" t="s">
        <v>3</v>
      </c>
      <c r="H464" s="35" t="s">
        <v>0</v>
      </c>
      <c r="I464" s="23">
        <v>100</v>
      </c>
      <c r="J464" s="24">
        <v>1953207.78</v>
      </c>
    </row>
    <row r="465" spans="1:17" ht="25.5">
      <c r="A465" s="9"/>
      <c r="B465" s="18"/>
      <c r="C465" s="18"/>
      <c r="D465" s="18"/>
      <c r="E465" s="18"/>
      <c r="F465" s="19"/>
      <c r="G465" s="25" t="s">
        <v>2</v>
      </c>
      <c r="H465" s="35"/>
      <c r="I465" s="23">
        <v>200</v>
      </c>
      <c r="J465" s="24">
        <v>199927.22</v>
      </c>
    </row>
    <row r="466" spans="1:17" ht="38.25">
      <c r="A466" s="9"/>
      <c r="B466" s="18"/>
      <c r="C466" s="18"/>
      <c r="D466" s="18"/>
      <c r="E466" s="18"/>
      <c r="F466" s="19"/>
      <c r="G466" s="25" t="s">
        <v>339</v>
      </c>
      <c r="H466" s="86" t="s">
        <v>167</v>
      </c>
      <c r="I466" s="23"/>
      <c r="J466" s="24">
        <f>SUM(J467:J468)</f>
        <v>2160229</v>
      </c>
    </row>
    <row r="467" spans="1:17" ht="51">
      <c r="A467" s="9"/>
      <c r="B467" s="18"/>
      <c r="C467" s="18"/>
      <c r="D467" s="18"/>
      <c r="E467" s="18"/>
      <c r="F467" s="19"/>
      <c r="G467" s="25" t="s">
        <v>3</v>
      </c>
      <c r="H467" s="35" t="s">
        <v>0</v>
      </c>
      <c r="I467" s="23">
        <v>100</v>
      </c>
      <c r="J467" s="24">
        <v>2152235.2200000002</v>
      </c>
    </row>
    <row r="468" spans="1:17" ht="25.5">
      <c r="A468" s="9"/>
      <c r="B468" s="18"/>
      <c r="C468" s="18"/>
      <c r="D468" s="18"/>
      <c r="E468" s="18"/>
      <c r="F468" s="19"/>
      <c r="G468" s="25" t="s">
        <v>2</v>
      </c>
      <c r="H468" s="99"/>
      <c r="I468" s="23">
        <v>200</v>
      </c>
      <c r="J468" s="24">
        <v>7993.78</v>
      </c>
    </row>
    <row r="469" spans="1:17" ht="25.5">
      <c r="A469" s="9"/>
      <c r="B469" s="18"/>
      <c r="C469" s="18"/>
      <c r="D469" s="18"/>
      <c r="E469" s="18"/>
      <c r="F469" s="19"/>
      <c r="G469" s="25" t="s">
        <v>40</v>
      </c>
      <c r="H469" s="99" t="s">
        <v>168</v>
      </c>
      <c r="I469" s="23"/>
      <c r="J469" s="24">
        <f>SUM(J470:J471)</f>
        <v>134521</v>
      </c>
    </row>
    <row r="470" spans="1:17" ht="51">
      <c r="A470" s="170"/>
      <c r="B470" s="18"/>
      <c r="C470" s="18"/>
      <c r="D470" s="18"/>
      <c r="E470" s="18"/>
      <c r="F470" s="19"/>
      <c r="G470" s="25" t="s">
        <v>3</v>
      </c>
      <c r="H470" s="99"/>
      <c r="I470" s="23">
        <v>100</v>
      </c>
      <c r="J470" s="24">
        <v>124531</v>
      </c>
      <c r="Q470" s="2" t="s">
        <v>307</v>
      </c>
    </row>
    <row r="471" spans="1:17" ht="25.5">
      <c r="A471" s="170"/>
      <c r="B471" s="171"/>
      <c r="C471" s="171"/>
      <c r="D471" s="171"/>
      <c r="E471" s="171"/>
      <c r="F471" s="36"/>
      <c r="G471" s="25" t="s">
        <v>2</v>
      </c>
      <c r="H471" s="35" t="s">
        <v>0</v>
      </c>
      <c r="I471" s="23">
        <v>200</v>
      </c>
      <c r="J471" s="24">
        <v>9990</v>
      </c>
    </row>
    <row r="472" spans="1:17" ht="38.25">
      <c r="A472" s="170"/>
      <c r="B472" s="171"/>
      <c r="C472" s="171"/>
      <c r="D472" s="171"/>
      <c r="E472" s="171"/>
      <c r="F472" s="36"/>
      <c r="G472" s="25" t="s">
        <v>442</v>
      </c>
      <c r="H472" s="35" t="s">
        <v>443</v>
      </c>
      <c r="I472" s="23"/>
      <c r="J472" s="24">
        <f>SUM(J473:J473)</f>
        <v>4976000</v>
      </c>
    </row>
    <row r="473" spans="1:17">
      <c r="A473" s="170"/>
      <c r="B473" s="171"/>
      <c r="C473" s="171"/>
      <c r="D473" s="171"/>
      <c r="E473" s="171"/>
      <c r="F473" s="36"/>
      <c r="G473" s="25" t="s">
        <v>1</v>
      </c>
      <c r="H473" s="35" t="s">
        <v>0</v>
      </c>
      <c r="I473" s="23">
        <v>800</v>
      </c>
      <c r="J473" s="24">
        <v>4976000</v>
      </c>
    </row>
    <row r="474" spans="1:17">
      <c r="A474" s="170"/>
      <c r="B474" s="171"/>
      <c r="C474" s="171"/>
      <c r="D474" s="171"/>
      <c r="E474" s="171"/>
      <c r="F474" s="36"/>
      <c r="G474" s="10" t="s">
        <v>39</v>
      </c>
      <c r="H474" s="99"/>
      <c r="I474" s="23"/>
      <c r="J474" s="13">
        <f>SUM(J10+J93+J157+J182+J196+J245+J255+J295+J342+J367+J378+J404+J419+J426+J240+J300+J383+J337+J129)</f>
        <v>1599126597.6600001</v>
      </c>
    </row>
    <row r="475" spans="1:17">
      <c r="A475" s="170"/>
      <c r="B475" s="171"/>
      <c r="C475" s="171"/>
      <c r="D475" s="171"/>
      <c r="E475" s="171"/>
      <c r="F475" s="36"/>
    </row>
    <row r="476" spans="1:17">
      <c r="A476" s="170"/>
      <c r="B476" s="171"/>
      <c r="C476" s="171"/>
      <c r="D476" s="171"/>
      <c r="E476" s="171"/>
      <c r="F476" s="36"/>
    </row>
  </sheetData>
  <mergeCells count="52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5:F95"/>
    <mergeCell ref="B96:F96"/>
    <mergeCell ref="B301:F301"/>
    <mergeCell ref="B159:F159"/>
    <mergeCell ref="B206:F206"/>
    <mergeCell ref="B215:F215"/>
    <mergeCell ref="B214:F214"/>
    <mergeCell ref="B216:F216"/>
    <mergeCell ref="B196:F196"/>
    <mergeCell ref="B197:F197"/>
    <mergeCell ref="B101:F101"/>
    <mergeCell ref="B198:F198"/>
    <mergeCell ref="B109:F109"/>
    <mergeCell ref="B111:F111"/>
    <mergeCell ref="B192:F192"/>
    <mergeCell ref="B23:F23"/>
    <mergeCell ref="B26:F26"/>
    <mergeCell ref="B29:F29"/>
    <mergeCell ref="B76:F76"/>
    <mergeCell ref="B24:F24"/>
    <mergeCell ref="B25:F25"/>
    <mergeCell ref="B28:F28"/>
    <mergeCell ref="B342:F342"/>
    <mergeCell ref="B341:F341"/>
    <mergeCell ref="B434:F434"/>
    <mergeCell ref="B365:F365"/>
    <mergeCell ref="B370:F370"/>
    <mergeCell ref="B369:F369"/>
    <mergeCell ref="B406:F406"/>
    <mergeCell ref="B382:F382"/>
    <mergeCell ref="B409:F409"/>
    <mergeCell ref="B408:F408"/>
    <mergeCell ref="B364:F364"/>
    <mergeCell ref="B345:F345"/>
    <mergeCell ref="B350:F350"/>
    <mergeCell ref="B346:F346"/>
    <mergeCell ref="B344:F344"/>
    <mergeCell ref="B351:F35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2025-12-22T13:39:28Z</cp:lastPrinted>
  <dcterms:created xsi:type="dcterms:W3CDTF">2013-10-18T09:34:20Z</dcterms:created>
  <dcterms:modified xsi:type="dcterms:W3CDTF">2026-01-15T05:49:47Z</dcterms:modified>
</cp:coreProperties>
</file>